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codeName="ThisWorkbook" defaultThemeVersion="124226"/>
  <mc:AlternateContent xmlns:mc="http://schemas.openxmlformats.org/markup-compatibility/2006">
    <mc:Choice Requires="x15">
      <x15ac:absPath xmlns:x15ac="http://schemas.microsoft.com/office/spreadsheetml/2010/11/ac" url="F:\アリーナ\大和大学施設利用\★2024書類\"/>
    </mc:Choice>
  </mc:AlternateContent>
  <xr:revisionPtr revIDLastSave="0" documentId="13_ncr:1_{50DDFB8C-F0C2-47C6-93F4-DB7A0E9B97CA}" xr6:coauthVersionLast="36" xr6:coauthVersionMax="36" xr10:uidLastSave="{00000000-0000-0000-0000-000000000000}"/>
  <bookViews>
    <workbookView xWindow="0" yWindow="0" windowWidth="23040" windowHeight="8964" activeTab="3" xr2:uid="{00000000-000D-0000-FFFF-FFFF00000000}"/>
  </bookViews>
  <sheets>
    <sheet name="料金表" sheetId="1" r:id="rId1"/>
    <sheet name="試験利用例" sheetId="8" r:id="rId2"/>
    <sheet name="施設管理料" sheetId="7" r:id="rId3"/>
    <sheet name="計算表" sheetId="2" r:id="rId4"/>
  </sheets>
  <definedNames>
    <definedName name="_xlnm.Print_Area" localSheetId="0">料金表!#REF!</definedName>
  </definedNames>
  <calcPr calcId="191029"/>
</workbook>
</file>

<file path=xl/calcChain.xml><?xml version="1.0" encoding="utf-8"?>
<calcChain xmlns="http://schemas.openxmlformats.org/spreadsheetml/2006/main">
  <c r="G116" i="2" l="1"/>
  <c r="G115" i="2"/>
  <c r="G114" i="2"/>
  <c r="L84" i="1" l="1"/>
  <c r="L85" i="1"/>
  <c r="L83" i="1"/>
  <c r="L66" i="1"/>
  <c r="L65" i="1"/>
  <c r="L64" i="1"/>
  <c r="L62" i="1"/>
  <c r="L61" i="1"/>
  <c r="L54" i="1"/>
  <c r="L31" i="1"/>
  <c r="L30" i="1"/>
  <c r="L29" i="1"/>
  <c r="L28" i="1"/>
  <c r="L27" i="1"/>
  <c r="L26" i="1"/>
  <c r="L25" i="1"/>
  <c r="P30" i="2"/>
  <c r="N5" i="8" l="1"/>
  <c r="N7" i="8" s="1"/>
  <c r="N8" i="8" s="1"/>
  <c r="N9" i="8" s="1"/>
  <c r="N4" i="8"/>
  <c r="N6" i="8" s="1"/>
  <c r="N2" i="8" l="1"/>
  <c r="N3" i="8" s="1"/>
  <c r="O52" i="2" l="1"/>
  <c r="O53" i="2"/>
  <c r="O54" i="2"/>
  <c r="O55" i="2"/>
  <c r="O56" i="2"/>
  <c r="O57" i="2"/>
  <c r="O58" i="2"/>
  <c r="O59" i="2"/>
  <c r="O60" i="2"/>
  <c r="O61" i="2"/>
  <c r="O62" i="2"/>
  <c r="O63" i="2"/>
  <c r="O64" i="2"/>
  <c r="O67" i="2"/>
  <c r="O66" i="2"/>
  <c r="O65" i="2"/>
  <c r="O51" i="2"/>
  <c r="P46" i="2"/>
  <c r="G47" i="2"/>
  <c r="G46" i="2"/>
  <c r="G45" i="2"/>
  <c r="O70" i="2" l="1"/>
  <c r="G6" i="2" l="1"/>
  <c r="G76" i="2" l="1"/>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7" i="2"/>
  <c r="G118" i="2"/>
  <c r="G119" i="2"/>
  <c r="G120" i="2"/>
  <c r="G121" i="2"/>
  <c r="G122" i="2"/>
  <c r="G123" i="2"/>
  <c r="G124" i="2"/>
  <c r="G125" i="2"/>
  <c r="G126" i="2"/>
  <c r="G127" i="2"/>
  <c r="G128" i="2"/>
  <c r="G129" i="2"/>
  <c r="G130" i="2"/>
  <c r="G131" i="2"/>
  <c r="G132" i="2"/>
  <c r="G133" i="2"/>
  <c r="G134" i="2"/>
  <c r="G135" i="2"/>
  <c r="G136" i="2"/>
  <c r="G137" i="2"/>
  <c r="G138" i="2"/>
  <c r="G13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8" i="2"/>
  <c r="G49" i="2"/>
  <c r="G50" i="2"/>
  <c r="G51" i="2"/>
  <c r="G52" i="2"/>
  <c r="G53" i="2"/>
  <c r="G54" i="2"/>
  <c r="G55" i="2"/>
  <c r="G56" i="2"/>
  <c r="G57" i="2"/>
  <c r="G58" i="2"/>
  <c r="G59" i="2"/>
  <c r="G60" i="2"/>
  <c r="G61" i="2"/>
  <c r="G62" i="2"/>
  <c r="G63" i="2"/>
  <c r="G64" i="2"/>
  <c r="G65" i="2"/>
  <c r="G66" i="2"/>
  <c r="G67" i="2"/>
  <c r="G68" i="2"/>
  <c r="G69" i="2"/>
  <c r="G70" i="2"/>
  <c r="G75" i="2"/>
  <c r="O68" i="2"/>
  <c r="O71" i="2" s="1"/>
  <c r="O69" i="2"/>
  <c r="L12" i="2" l="1"/>
  <c r="L14" i="2"/>
  <c r="L22" i="2"/>
  <c r="L16" i="2"/>
  <c r="G9" i="2"/>
  <c r="G8" i="2"/>
  <c r="L8" i="2" s="1"/>
  <c r="G7" i="2"/>
  <c r="L10" i="2" l="1"/>
  <c r="L6" i="2"/>
  <c r="P34" i="2"/>
  <c r="P33" i="2"/>
  <c r="P32" i="2"/>
  <c r="P31" i="2"/>
  <c r="P29" i="2"/>
  <c r="P41" i="2"/>
  <c r="P42" i="2"/>
  <c r="P43" i="2"/>
  <c r="P44" i="2"/>
  <c r="P45" i="2"/>
  <c r="P40" i="2"/>
  <c r="P36" i="2" l="1"/>
  <c r="L18" i="2" s="1"/>
  <c r="P47" i="2"/>
  <c r="L20" i="2" s="1"/>
  <c r="L24" i="2" l="1"/>
</calcChain>
</file>

<file path=xl/sharedStrings.xml><?xml version="1.0" encoding="utf-8"?>
<sst xmlns="http://schemas.openxmlformats.org/spreadsheetml/2006/main" count="622" uniqueCount="301">
  <si>
    <t>（税込）</t>
    <rPh sb="1" eb="3">
      <t>ゼイコミ</t>
    </rPh>
    <phoneticPr fontId="1"/>
  </si>
  <si>
    <t>棟</t>
  </si>
  <si>
    <t>施設名</t>
  </si>
  <si>
    <t>座席数</t>
  </si>
  <si>
    <t>通常</t>
  </si>
  <si>
    <t>試験使用</t>
  </si>
  <si>
    <t>体育館</t>
  </si>
  <si>
    <t>―</t>
  </si>
  <si>
    <t>多目的体育館</t>
  </si>
  <si>
    <t>エントランス</t>
  </si>
  <si>
    <t>C101講義室</t>
  </si>
  <si>
    <t>C201講義室</t>
  </si>
  <si>
    <t>C202講義室</t>
  </si>
  <si>
    <t>音楽室</t>
  </si>
  <si>
    <t>ゼミ室C2A～C2D（各室）</t>
  </si>
  <si>
    <t>ゼミ室C3A～C3I（各室）</t>
  </si>
  <si>
    <t>C401講義室</t>
  </si>
  <si>
    <t>C402講義室</t>
  </si>
  <si>
    <t>C403講義室</t>
  </si>
  <si>
    <t>ゼミ室C4Ａ～C4Ｈ（各室）</t>
  </si>
  <si>
    <t>C501講義室</t>
  </si>
  <si>
    <t>C502講義室</t>
  </si>
  <si>
    <t>ゼミ室C5A～C5C（各室）</t>
  </si>
  <si>
    <t>C601講義室</t>
  </si>
  <si>
    <t>C602講義室</t>
  </si>
  <si>
    <t>C701講義室</t>
  </si>
  <si>
    <t>C702講義室</t>
  </si>
  <si>
    <t>ゼミ室C7A～C7H（各室）</t>
  </si>
  <si>
    <r>
      <rPr>
        <sz val="9"/>
        <rFont val="HGPｺﾞｼｯｸM"/>
        <family val="3"/>
        <charset val="128"/>
      </rPr>
      <t>A
厚生棟</t>
    </r>
  </si>
  <si>
    <r>
      <rPr>
        <sz val="9"/>
        <rFont val="HGPｺﾞｼｯｸM"/>
        <family val="3"/>
        <charset val="128"/>
      </rPr>
      <t>C
講義棟</t>
    </r>
  </si>
  <si>
    <r>
      <rPr>
        <sz val="9"/>
        <rFont val="HGPｺﾞｼｯｸM"/>
        <family val="3"/>
        <charset val="128"/>
      </rPr>
      <t>D
講義棟</t>
    </r>
  </si>
  <si>
    <r>
      <rPr>
        <sz val="9"/>
        <rFont val="HGPｺﾞｼｯｸM"/>
        <family val="3"/>
        <charset val="128"/>
      </rPr>
      <t>E
講義棟</t>
    </r>
  </si>
  <si>
    <t>フロア</t>
    <phoneticPr fontId="1"/>
  </si>
  <si>
    <t>1F</t>
    <phoneticPr fontId="1"/>
  </si>
  <si>
    <t>■ 施設管理料</t>
    <rPh sb="2" eb="4">
      <t>シセツ</t>
    </rPh>
    <rPh sb="4" eb="6">
      <t>カンリ</t>
    </rPh>
    <rPh sb="6" eb="7">
      <t>リョウ</t>
    </rPh>
    <phoneticPr fontId="1"/>
  </si>
  <si>
    <t>入室開始（準備）～退出完了（撤収）までのお時間をお申込みください。</t>
    <rPh sb="0" eb="4">
      <t>ニュウシツカイシ</t>
    </rPh>
    <rPh sb="5" eb="7">
      <t>ジュンビ</t>
    </rPh>
    <rPh sb="9" eb="11">
      <t>タイシュツ</t>
    </rPh>
    <rPh sb="11" eb="13">
      <t>カンリョウ</t>
    </rPh>
    <rPh sb="14" eb="16">
      <t>テッシュウ</t>
    </rPh>
    <rPh sb="21" eb="23">
      <t>ジカン</t>
    </rPh>
    <rPh sb="25" eb="27">
      <t>モウシコ</t>
    </rPh>
    <phoneticPr fontId="1"/>
  </si>
  <si>
    <t>■ 施設使用料</t>
    <rPh sb="2" eb="4">
      <t>シセツ</t>
    </rPh>
    <rPh sb="4" eb="6">
      <t>シヨウ</t>
    </rPh>
    <rPh sb="6" eb="7">
      <t>リョウ</t>
    </rPh>
    <phoneticPr fontId="1"/>
  </si>
  <si>
    <t>「施設の貸出使用について」に詳細を記載しています。</t>
    <rPh sb="1" eb="3">
      <t>シセツ</t>
    </rPh>
    <rPh sb="4" eb="6">
      <t>カシダシ</t>
    </rPh>
    <rPh sb="6" eb="8">
      <t>シヨウ</t>
    </rPh>
    <rPh sb="14" eb="16">
      <t>ショウサイ</t>
    </rPh>
    <rPh sb="17" eb="19">
      <t>キサイ</t>
    </rPh>
    <phoneticPr fontId="1"/>
  </si>
  <si>
    <t>■ 空調費</t>
    <rPh sb="2" eb="4">
      <t>クウチョウ</t>
    </rPh>
    <rPh sb="4" eb="5">
      <t>ヒ</t>
    </rPh>
    <phoneticPr fontId="1"/>
  </si>
  <si>
    <t>施設使用料の30％：大和アリーナ・体育館・多目的体育館</t>
    <rPh sb="0" eb="5">
      <t>シセツシヨウリョウ</t>
    </rPh>
    <rPh sb="10" eb="12">
      <t>ヤマト</t>
    </rPh>
    <rPh sb="17" eb="20">
      <t>タイイクカン</t>
    </rPh>
    <rPh sb="21" eb="27">
      <t>タモクテキタイイクカン</t>
    </rPh>
    <phoneticPr fontId="1"/>
  </si>
  <si>
    <t>施設使用料の20％：上記施設以外の講義室・実習室など</t>
    <rPh sb="0" eb="5">
      <t>シセツシヨウリョウ</t>
    </rPh>
    <rPh sb="10" eb="12">
      <t>ジョウキ</t>
    </rPh>
    <rPh sb="12" eb="14">
      <t>シセツ</t>
    </rPh>
    <rPh sb="14" eb="16">
      <t>イガイ</t>
    </rPh>
    <rPh sb="17" eb="20">
      <t>コウギシツ</t>
    </rPh>
    <rPh sb="21" eb="24">
      <t>ジッシュウシツ</t>
    </rPh>
    <phoneticPr fontId="1"/>
  </si>
  <si>
    <t>■ 追加備品</t>
    <rPh sb="2" eb="6">
      <t>ツイカビヒン</t>
    </rPh>
    <phoneticPr fontId="1"/>
  </si>
  <si>
    <t>レンタル可能な追加備品は、施設貸出特設サイトをご確認ください。</t>
    <rPh sb="4" eb="6">
      <t>カノウ</t>
    </rPh>
    <rPh sb="7" eb="11">
      <t>ツイカビヒン</t>
    </rPh>
    <rPh sb="13" eb="16">
      <t>シセツカ</t>
    </rPh>
    <rPh sb="16" eb="17">
      <t>ダ</t>
    </rPh>
    <rPh sb="17" eb="19">
      <t>トクセツ</t>
    </rPh>
    <rPh sb="24" eb="26">
      <t>カクニン</t>
    </rPh>
    <phoneticPr fontId="1"/>
  </si>
  <si>
    <t>W
時間区分 [午前]
8:00～12:00</t>
    <phoneticPr fontId="1"/>
  </si>
  <si>
    <t>X
時間区分 [午後]
13:00～17:00</t>
    <phoneticPr fontId="1"/>
  </si>
  <si>
    <t>Y
時間区分 [夜間]
18:00～21:00</t>
    <phoneticPr fontId="1"/>
  </si>
  <si>
    <t>Z
1時間料金 [延長等]</t>
    <phoneticPr fontId="1"/>
  </si>
  <si>
    <t>※座席数は講義の状況により変動している場合があります。</t>
    <rPh sb="1" eb="4">
      <t>ザセキスウ</t>
    </rPh>
    <rPh sb="5" eb="7">
      <t>コウギ</t>
    </rPh>
    <rPh sb="8" eb="10">
      <t>ジョウキョウ</t>
    </rPh>
    <rPh sb="13" eb="15">
      <t>ヘンドウ</t>
    </rPh>
    <rPh sb="19" eb="21">
      <t>バアイ</t>
    </rPh>
    <phoneticPr fontId="1"/>
  </si>
  <si>
    <t>D304講義室</t>
    <phoneticPr fontId="1"/>
  </si>
  <si>
    <t>D305講義室</t>
    <phoneticPr fontId="1"/>
  </si>
  <si>
    <t>時間区分が複数にかかる場合は、該当する時間区分ごとの合計金額に時間区分の間の1時間の使用料を加えた金額となります。　例） X＋Y＋Z</t>
    <rPh sb="58" eb="59">
      <t>レイ</t>
    </rPh>
    <phoneticPr fontId="1"/>
  </si>
  <si>
    <t>E202中講義室</t>
    <phoneticPr fontId="1"/>
  </si>
  <si>
    <t>E203中講義室</t>
    <phoneticPr fontId="1"/>
  </si>
  <si>
    <t>E204中講義室</t>
    <phoneticPr fontId="1"/>
  </si>
  <si>
    <t>E207中講義室</t>
    <phoneticPr fontId="1"/>
  </si>
  <si>
    <t>E208中講義室</t>
    <phoneticPr fontId="1"/>
  </si>
  <si>
    <t>E209中講義室</t>
    <phoneticPr fontId="1"/>
  </si>
  <si>
    <t>E201講義室</t>
    <phoneticPr fontId="1"/>
  </si>
  <si>
    <t>E205講義室</t>
    <phoneticPr fontId="1"/>
  </si>
  <si>
    <t>E206講義室</t>
    <phoneticPr fontId="1"/>
  </si>
  <si>
    <t>E402大講義室</t>
    <phoneticPr fontId="1"/>
  </si>
  <si>
    <t>E403中講義室</t>
    <phoneticPr fontId="1"/>
  </si>
  <si>
    <t>E404中講義室</t>
    <phoneticPr fontId="1"/>
  </si>
  <si>
    <t>E406中講義室</t>
    <phoneticPr fontId="1"/>
  </si>
  <si>
    <t>E407中講義室</t>
    <phoneticPr fontId="1"/>
  </si>
  <si>
    <t>E408中講義室</t>
    <phoneticPr fontId="1"/>
  </si>
  <si>
    <t>E401講義室</t>
    <phoneticPr fontId="1"/>
  </si>
  <si>
    <t>施設使用料</t>
    <rPh sb="0" eb="2">
      <t>シセツ</t>
    </rPh>
    <phoneticPr fontId="1"/>
  </si>
  <si>
    <t>F
講義棟</t>
    <phoneticPr fontId="1"/>
  </si>
  <si>
    <r>
      <t xml:space="preserve">前日準備や撤収日の場合の施設使用料は、1時間料金Z </t>
    </r>
    <r>
      <rPr>
        <sz val="9"/>
        <rFont val="Calibri"/>
        <family val="3"/>
      </rPr>
      <t xml:space="preserve">× </t>
    </r>
    <r>
      <rPr>
        <sz val="9"/>
        <rFont val="HGPｺﾞｼｯｸM"/>
        <family val="3"/>
        <charset val="128"/>
      </rPr>
      <t>準備時間の半額とします。</t>
    </r>
    <rPh sb="0" eb="2">
      <t>ゼンジツ</t>
    </rPh>
    <rPh sb="2" eb="4">
      <t>ジュンビ</t>
    </rPh>
    <rPh sb="5" eb="7">
      <t>テッシュウ</t>
    </rPh>
    <rPh sb="7" eb="8">
      <t>ビ</t>
    </rPh>
    <rPh sb="9" eb="11">
      <t>バアイ</t>
    </rPh>
    <rPh sb="12" eb="17">
      <t>シセツシヨウリョウ</t>
    </rPh>
    <rPh sb="33" eb="35">
      <t>ハンガク</t>
    </rPh>
    <phoneticPr fontId="1"/>
  </si>
  <si>
    <t>大和アリーナ</t>
    <rPh sb="0" eb="2">
      <t>ヤマト</t>
    </rPh>
    <phoneticPr fontId="1"/>
  </si>
  <si>
    <t>利用区分</t>
    <rPh sb="0" eb="2">
      <t>リヨウ</t>
    </rPh>
    <rPh sb="2" eb="4">
      <t>クブン</t>
    </rPh>
    <phoneticPr fontId="1"/>
  </si>
  <si>
    <t>1Fフロア</t>
    <phoneticPr fontId="1"/>
  </si>
  <si>
    <t>約2,000</t>
    <rPh sb="0" eb="1">
      <t>ヤク</t>
    </rPh>
    <phoneticPr fontId="1"/>
  </si>
  <si>
    <t>約2,800</t>
    <rPh sb="0" eb="1">
      <t>ヤク</t>
    </rPh>
    <phoneticPr fontId="1"/>
  </si>
  <si>
    <t>2Fフロア</t>
    <phoneticPr fontId="1"/>
  </si>
  <si>
    <t>座席利用
（固定）</t>
    <rPh sb="0" eb="2">
      <t>ザセキ</t>
    </rPh>
    <rPh sb="2" eb="4">
      <t>リヨウ</t>
    </rPh>
    <rPh sb="6" eb="8">
      <t>コテイ</t>
    </rPh>
    <phoneticPr fontId="1"/>
  </si>
  <si>
    <t>座席利用
（例）</t>
    <rPh sb="0" eb="2">
      <t>ザセキ</t>
    </rPh>
    <rPh sb="2" eb="4">
      <t>リヨウ</t>
    </rPh>
    <rPh sb="6" eb="7">
      <t>レイ</t>
    </rPh>
    <phoneticPr fontId="1"/>
  </si>
  <si>
    <t>スタンディング（例）</t>
    <rPh sb="8" eb="9">
      <t>レイ</t>
    </rPh>
    <phoneticPr fontId="1"/>
  </si>
  <si>
    <t>施設使用料</t>
    <rPh sb="0" eb="5">
      <t>シセツシヨウリョウ</t>
    </rPh>
    <phoneticPr fontId="1"/>
  </si>
  <si>
    <t>[全日]
8:00～21:00</t>
    <rPh sb="1" eb="3">
      <t>ゼンジツ</t>
    </rPh>
    <phoneticPr fontId="1"/>
  </si>
  <si>
    <t>■ その他の施設使用料</t>
    <rPh sb="4" eb="5">
      <t>タ</t>
    </rPh>
    <rPh sb="6" eb="11">
      <t>シセツシヨウリョウ</t>
    </rPh>
    <phoneticPr fontId="1"/>
  </si>
  <si>
    <t>森と芝生の広場：300,000円/日</t>
    <rPh sb="0" eb="1">
      <t>モリ</t>
    </rPh>
    <rPh sb="2" eb="4">
      <t>シバフ</t>
    </rPh>
    <rPh sb="5" eb="7">
      <t>ヒロバ</t>
    </rPh>
    <rPh sb="15" eb="16">
      <t>エン</t>
    </rPh>
    <rPh sb="17" eb="18">
      <t>ニチ</t>
    </rPh>
    <phoneticPr fontId="1"/>
  </si>
  <si>
    <t>【利用料金の計算方法】
施設使用料＋施設管理料＋空調費＋追加備品＝利用料金</t>
    <rPh sb="1" eb="5">
      <t>リヨウリョウキン</t>
    </rPh>
    <rPh sb="6" eb="8">
      <t>ケイサン</t>
    </rPh>
    <rPh sb="8" eb="10">
      <t>ホウホウ</t>
    </rPh>
    <rPh sb="12" eb="17">
      <t>シセツシヨウリョウ</t>
    </rPh>
    <rPh sb="18" eb="24">
      <t>シセツカンリリョウプラス</t>
    </rPh>
    <rPh sb="24" eb="26">
      <t>クウチョウ</t>
    </rPh>
    <rPh sb="26" eb="27">
      <t>ヒ</t>
    </rPh>
    <rPh sb="30" eb="31">
      <t>タ</t>
    </rPh>
    <rPh sb="32" eb="36">
      <t>リヨウリョウキン</t>
    </rPh>
    <phoneticPr fontId="1"/>
  </si>
  <si>
    <t>※「Ｃ601とＣ601小」および「Ｃ702と702小」は別室ですので繋げて使用することはできません。</t>
    <phoneticPr fontId="1"/>
  </si>
  <si>
    <t>時間</t>
    <rPh sb="0" eb="2">
      <t>ジカン</t>
    </rPh>
    <phoneticPr fontId="1"/>
  </si>
  <si>
    <t>当日使用時間</t>
    <rPh sb="0" eb="2">
      <t>トウジツ</t>
    </rPh>
    <rPh sb="2" eb="4">
      <t>シヨウ</t>
    </rPh>
    <rPh sb="4" eb="6">
      <t>ジカン</t>
    </rPh>
    <phoneticPr fontId="1"/>
  </si>
  <si>
    <t>延長（1時間）</t>
    <rPh sb="0" eb="2">
      <t>エンチョウ</t>
    </rPh>
    <rPh sb="4" eb="6">
      <t>ジカン</t>
    </rPh>
    <phoneticPr fontId="1"/>
  </si>
  <si>
    <t>森と芝生広場の広場</t>
    <rPh sb="0" eb="1">
      <t>モリ</t>
    </rPh>
    <rPh sb="2" eb="6">
      <t>シバフヒロバ</t>
    </rPh>
    <rPh sb="7" eb="9">
      <t>ヒロバ</t>
    </rPh>
    <phoneticPr fontId="1"/>
  </si>
  <si>
    <t>全日使用料</t>
    <rPh sb="0" eb="2">
      <t>ゼンジツ</t>
    </rPh>
    <rPh sb="2" eb="5">
      <t>シヨウリョウ</t>
    </rPh>
    <phoneticPr fontId="1"/>
  </si>
  <si>
    <t>周辺（露店・販売等）</t>
    <rPh sb="0" eb="2">
      <t>シュウヘン</t>
    </rPh>
    <rPh sb="3" eb="5">
      <t>ロテン</t>
    </rPh>
    <rPh sb="6" eb="8">
      <t>ハンバイ</t>
    </rPh>
    <rPh sb="8" eb="9">
      <t>ナド</t>
    </rPh>
    <phoneticPr fontId="1"/>
  </si>
  <si>
    <t>施設使用料合計</t>
    <rPh sb="0" eb="5">
      <t>シセツシヨウリョウ</t>
    </rPh>
    <rPh sb="5" eb="7">
      <t>ゴウケイ</t>
    </rPh>
    <phoneticPr fontId="1"/>
  </si>
  <si>
    <t>空調費（20％）</t>
    <rPh sb="0" eb="3">
      <t>クウチョウヒ</t>
    </rPh>
    <phoneticPr fontId="1"/>
  </si>
  <si>
    <t>空調費（30％）</t>
    <rPh sb="0" eb="3">
      <t>クウチョウヒ</t>
    </rPh>
    <phoneticPr fontId="1"/>
  </si>
  <si>
    <t>施設管理料</t>
    <rPh sb="0" eb="2">
      <t>シセツ</t>
    </rPh>
    <rPh sb="2" eb="4">
      <t>カンリ</t>
    </rPh>
    <rPh sb="4" eb="5">
      <t>リョウ</t>
    </rPh>
    <phoneticPr fontId="1"/>
  </si>
  <si>
    <t>備品レンタル</t>
    <rPh sb="0" eb="2">
      <t>ビヒン</t>
    </rPh>
    <phoneticPr fontId="1"/>
  </si>
  <si>
    <t>前日準備
施設使用料合計</t>
    <rPh sb="0" eb="4">
      <t>ゼンジツジュンビ</t>
    </rPh>
    <rPh sb="5" eb="10">
      <t>シセツシヨウリョウ</t>
    </rPh>
    <rPh sb="10" eb="12">
      <t>ゴウケイ</t>
    </rPh>
    <phoneticPr fontId="1"/>
  </si>
  <si>
    <t>前日準備
空調費（20％）</t>
    <rPh sb="0" eb="4">
      <t>ゼンジツジュンビ</t>
    </rPh>
    <rPh sb="5" eb="8">
      <t>クウチョウヒ</t>
    </rPh>
    <phoneticPr fontId="1"/>
  </si>
  <si>
    <t>前日準備
空調費（30％）</t>
    <rPh sb="0" eb="4">
      <t>ゼンジツジュンビ</t>
    </rPh>
    <rPh sb="5" eb="8">
      <t>クウチョウヒ</t>
    </rPh>
    <phoneticPr fontId="1"/>
  </si>
  <si>
    <t>前日準備
施設管理料</t>
    <rPh sb="0" eb="2">
      <t>ゼンジツ</t>
    </rPh>
    <rPh sb="2" eb="4">
      <t>ジュンビ</t>
    </rPh>
    <rPh sb="5" eb="7">
      <t>シセツ</t>
    </rPh>
    <rPh sb="7" eb="9">
      <t>カンリ</t>
    </rPh>
    <rPh sb="9" eb="10">
      <t>リョウ</t>
    </rPh>
    <phoneticPr fontId="1"/>
  </si>
  <si>
    <t>合計金額</t>
    <rPh sb="0" eb="2">
      <t>ゴウケイ</t>
    </rPh>
    <rPh sb="2" eb="4">
      <t>キンガク</t>
    </rPh>
    <phoneticPr fontId="1"/>
  </si>
  <si>
    <t>①利用日当日</t>
    <rPh sb="1" eb="3">
      <t>リヨウ</t>
    </rPh>
    <rPh sb="3" eb="4">
      <t>ビ</t>
    </rPh>
    <rPh sb="4" eb="6">
      <t>トウジツ</t>
    </rPh>
    <phoneticPr fontId="1"/>
  </si>
  <si>
    <t>①</t>
    <phoneticPr fontId="1"/>
  </si>
  <si>
    <t>②</t>
    <phoneticPr fontId="1"/>
  </si>
  <si>
    <t>③</t>
    <phoneticPr fontId="1"/>
  </si>
  <si>
    <t>④</t>
    <phoneticPr fontId="1"/>
  </si>
  <si>
    <t>⑤</t>
    <phoneticPr fontId="1"/>
  </si>
  <si>
    <t>通常：8時間まで</t>
    <rPh sb="0" eb="2">
      <t>ツウジョウ</t>
    </rPh>
    <rPh sb="4" eb="6">
      <t>ジカン</t>
    </rPh>
    <phoneticPr fontId="1"/>
  </si>
  <si>
    <t>通常：追加1時間ごと</t>
    <rPh sb="0" eb="2">
      <t>ツウジョウ</t>
    </rPh>
    <rPh sb="3" eb="5">
      <t>ツイカ</t>
    </rPh>
    <rPh sb="6" eb="8">
      <t>ジカン</t>
    </rPh>
    <phoneticPr fontId="1"/>
  </si>
  <si>
    <t>単価</t>
    <rPh sb="0" eb="2">
      <t>タンカ</t>
    </rPh>
    <phoneticPr fontId="1"/>
  </si>
  <si>
    <t>金額</t>
    <rPh sb="0" eb="2">
      <t>キンガク</t>
    </rPh>
    <phoneticPr fontId="1"/>
  </si>
  <si>
    <t>GW/お盆：8時間まで</t>
    <rPh sb="4" eb="5">
      <t>ボン</t>
    </rPh>
    <rPh sb="7" eb="9">
      <t>ジカン</t>
    </rPh>
    <phoneticPr fontId="1"/>
  </si>
  <si>
    <t>GW/お盆：追加1時間ごと</t>
    <rPh sb="4" eb="5">
      <t>ボン</t>
    </rPh>
    <rPh sb="6" eb="8">
      <t>ツイカ</t>
    </rPh>
    <rPh sb="9" eb="11">
      <t>ジカン</t>
    </rPh>
    <phoneticPr fontId="1"/>
  </si>
  <si>
    <t>年末年始：8時間まで</t>
    <rPh sb="0" eb="2">
      <t>ネンマツ</t>
    </rPh>
    <rPh sb="2" eb="4">
      <t>ネンシ</t>
    </rPh>
    <rPh sb="6" eb="8">
      <t>ジカン</t>
    </rPh>
    <phoneticPr fontId="1"/>
  </si>
  <si>
    <t>年末年始：追加1時間ごと</t>
    <rPh sb="0" eb="4">
      <t>ネンマツネンシ</t>
    </rPh>
    <rPh sb="5" eb="7">
      <t>ツイカ</t>
    </rPh>
    <rPh sb="8" eb="10">
      <t>ジカン</t>
    </rPh>
    <phoneticPr fontId="1"/>
  </si>
  <si>
    <t>③施設管理料</t>
    <rPh sb="1" eb="3">
      <t>シセツ</t>
    </rPh>
    <rPh sb="3" eb="5">
      <t>カンリ</t>
    </rPh>
    <rPh sb="5" eb="6">
      <t>リョウ</t>
    </rPh>
    <phoneticPr fontId="1"/>
  </si>
  <si>
    <t>④施設管理料（前日準備）</t>
    <rPh sb="1" eb="3">
      <t>シセツ</t>
    </rPh>
    <rPh sb="3" eb="5">
      <t>カンリ</t>
    </rPh>
    <rPh sb="5" eb="6">
      <t>リョウ</t>
    </rPh>
    <rPh sb="7" eb="11">
      <t>ゼンジツジュンビ</t>
    </rPh>
    <phoneticPr fontId="1"/>
  </si>
  <si>
    <t>⑤備品レンタル</t>
    <rPh sb="1" eb="3">
      <t>ビヒン</t>
    </rPh>
    <phoneticPr fontId="1"/>
  </si>
  <si>
    <t>ピアノ（音楽室・体育館）</t>
    <rPh sb="4" eb="6">
      <t>オンガク</t>
    </rPh>
    <rPh sb="6" eb="7">
      <t>シツ</t>
    </rPh>
    <rPh sb="8" eb="11">
      <t>タイイクカン</t>
    </rPh>
    <phoneticPr fontId="1"/>
  </si>
  <si>
    <t>施設使用料合計</t>
    <rPh sb="0" eb="2">
      <t>シセツ</t>
    </rPh>
    <rPh sb="5" eb="7">
      <t>ゴウケイ</t>
    </rPh>
    <phoneticPr fontId="1"/>
  </si>
  <si>
    <t>施設使用料（前日準備）合計</t>
    <rPh sb="0" eb="2">
      <t>シセツ</t>
    </rPh>
    <rPh sb="6" eb="10">
      <t>ゼンジツジュンビ</t>
    </rPh>
    <rPh sb="11" eb="13">
      <t>ゴウケイ</t>
    </rPh>
    <phoneticPr fontId="1"/>
  </si>
  <si>
    <t>備品レンタル合計</t>
    <rPh sb="0" eb="2">
      <t>ビヒン</t>
    </rPh>
    <rPh sb="6" eb="8">
      <t>ゴウケイ</t>
    </rPh>
    <phoneticPr fontId="1"/>
  </si>
  <si>
    <t>②前日準備・撤収日</t>
    <rPh sb="1" eb="5">
      <t>ゼンジツジュンビ</t>
    </rPh>
    <rPh sb="6" eb="9">
      <t>テッシュウビ</t>
    </rPh>
    <phoneticPr fontId="1"/>
  </si>
  <si>
    <t>合計金額</t>
    <rPh sb="0" eb="4">
      <t>ゴウケイキンガク</t>
    </rPh>
    <phoneticPr fontId="1"/>
  </si>
  <si>
    <t>人数</t>
    <rPh sb="0" eb="2">
      <t>ニンズウ</t>
    </rPh>
    <phoneticPr fontId="1"/>
  </si>
  <si>
    <t>人数</t>
    <rPh sb="0" eb="2">
      <t>ニンスウ</t>
    </rPh>
    <phoneticPr fontId="1"/>
  </si>
  <si>
    <t>1時間あたり
（1室）</t>
    <rPh sb="9" eb="10">
      <t>シツ</t>
    </rPh>
    <phoneticPr fontId="1"/>
  </si>
  <si>
    <t>C417言語聴覚実習室1</t>
    <phoneticPr fontId="1"/>
  </si>
  <si>
    <t>300人未満</t>
    <rPh sb="3" eb="4">
      <t>ニン</t>
    </rPh>
    <rPh sb="4" eb="6">
      <t>ミマン</t>
    </rPh>
    <phoneticPr fontId="1"/>
  </si>
  <si>
    <t>300人～500人未満</t>
    <rPh sb="3" eb="4">
      <t>ニン</t>
    </rPh>
    <rPh sb="8" eb="9">
      <t>ニン</t>
    </rPh>
    <rPh sb="9" eb="11">
      <t>ミマン</t>
    </rPh>
    <phoneticPr fontId="1"/>
  </si>
  <si>
    <t>500人～1000人未満</t>
    <rPh sb="3" eb="4">
      <t>ニン</t>
    </rPh>
    <rPh sb="9" eb="10">
      <t>ニン</t>
    </rPh>
    <rPh sb="10" eb="12">
      <t>ミマン</t>
    </rPh>
    <phoneticPr fontId="1"/>
  </si>
  <si>
    <t>1000人～2000人未満</t>
    <rPh sb="4" eb="5">
      <t>ニン</t>
    </rPh>
    <rPh sb="10" eb="11">
      <t>ニン</t>
    </rPh>
    <rPh sb="11" eb="13">
      <t>ミマン</t>
    </rPh>
    <phoneticPr fontId="1"/>
  </si>
  <si>
    <t>2000人以上</t>
    <rPh sb="4" eb="5">
      <t>ニン</t>
    </rPh>
    <rPh sb="5" eb="7">
      <t>イジョウ</t>
    </rPh>
    <phoneticPr fontId="1"/>
  </si>
  <si>
    <t>3000人以上</t>
    <rPh sb="4" eb="5">
      <t>ニン</t>
    </rPh>
    <rPh sb="5" eb="7">
      <t>イジョウ</t>
    </rPh>
    <phoneticPr fontId="1"/>
  </si>
  <si>
    <t>使用人数</t>
    <rPh sb="0" eb="4">
      <t>シヨウニンズウ</t>
    </rPh>
    <phoneticPr fontId="1"/>
  </si>
  <si>
    <t>当日のスケジュール</t>
    <rPh sb="0" eb="2">
      <t>トウジツ</t>
    </rPh>
    <phoneticPr fontId="1"/>
  </si>
  <si>
    <t>警備計画書</t>
    <rPh sb="0" eb="2">
      <t>ケイビ</t>
    </rPh>
    <rPh sb="2" eb="4">
      <t>ケイカク</t>
    </rPh>
    <rPh sb="4" eb="5">
      <t>ショ</t>
    </rPh>
    <phoneticPr fontId="1"/>
  </si>
  <si>
    <t>要</t>
    <rPh sb="0" eb="1">
      <t>ヨウ</t>
    </rPh>
    <phoneticPr fontId="1"/>
  </si>
  <si>
    <t>ー</t>
    <phoneticPr fontId="1"/>
  </si>
  <si>
    <t>警備員配置人数</t>
    <rPh sb="0" eb="3">
      <t>ケイビイン</t>
    </rPh>
    <rPh sb="3" eb="5">
      <t>ハイチ</t>
    </rPh>
    <rPh sb="5" eb="6">
      <t>ニン</t>
    </rPh>
    <rPh sb="6" eb="7">
      <t>スウ</t>
    </rPh>
    <phoneticPr fontId="1"/>
  </si>
  <si>
    <t>1名</t>
    <rPh sb="1" eb="2">
      <t>メイ</t>
    </rPh>
    <phoneticPr fontId="1"/>
  </si>
  <si>
    <t>2名</t>
    <rPh sb="1" eb="2">
      <t>メイ</t>
    </rPh>
    <phoneticPr fontId="1"/>
  </si>
  <si>
    <t>3名</t>
    <rPh sb="1" eb="2">
      <t>メイ</t>
    </rPh>
    <phoneticPr fontId="1"/>
  </si>
  <si>
    <t>5名</t>
    <rPh sb="1" eb="2">
      <t>メイ</t>
    </rPh>
    <phoneticPr fontId="1"/>
  </si>
  <si>
    <t>7名</t>
    <rPh sb="1" eb="2">
      <t>メイ</t>
    </rPh>
    <phoneticPr fontId="1"/>
  </si>
  <si>
    <t>10名</t>
    <rPh sb="2" eb="3">
      <t>メイ</t>
    </rPh>
    <phoneticPr fontId="1"/>
  </si>
  <si>
    <t>使用日</t>
    <rPh sb="0" eb="3">
      <t>シヨウビ</t>
    </rPh>
    <phoneticPr fontId="1"/>
  </si>
  <si>
    <t>A</t>
    <phoneticPr fontId="1"/>
  </si>
  <si>
    <t>B</t>
    <phoneticPr fontId="1"/>
  </si>
  <si>
    <t>C</t>
    <phoneticPr fontId="1"/>
  </si>
  <si>
    <t>D</t>
    <phoneticPr fontId="1"/>
  </si>
  <si>
    <t>E</t>
    <phoneticPr fontId="1"/>
  </si>
  <si>
    <t>F</t>
    <phoneticPr fontId="1"/>
  </si>
  <si>
    <t>通常</t>
    <rPh sb="0" eb="2">
      <t>ツウジョウ</t>
    </rPh>
    <phoneticPr fontId="1"/>
  </si>
  <si>
    <t>GW・お盆</t>
    <rPh sb="4" eb="5">
      <t>ボン</t>
    </rPh>
    <phoneticPr fontId="1"/>
  </si>
  <si>
    <t>年末年始</t>
    <rPh sb="0" eb="4">
      <t>ネンマツネンシ</t>
    </rPh>
    <phoneticPr fontId="1"/>
  </si>
  <si>
    <t>警備員1名あたりの料金（税込）</t>
    <rPh sb="0" eb="3">
      <t>ケイビイン</t>
    </rPh>
    <rPh sb="4" eb="5">
      <t>メイ</t>
    </rPh>
    <rPh sb="9" eb="11">
      <t>リョウキン</t>
    </rPh>
    <rPh sb="12" eb="14">
      <t>ゼイコ</t>
    </rPh>
    <phoneticPr fontId="1"/>
  </si>
  <si>
    <t>8時間まで</t>
    <rPh sb="1" eb="3">
      <t>ジカン</t>
    </rPh>
    <phoneticPr fontId="1"/>
  </si>
  <si>
    <t>8時間以降1時間毎</t>
    <rPh sb="1" eb="3">
      <t>ジカン</t>
    </rPh>
    <rPh sb="3" eb="5">
      <t>イコウ</t>
    </rPh>
    <rPh sb="6" eb="8">
      <t>ジカン</t>
    </rPh>
    <rPh sb="8" eb="9">
      <t>ゴト</t>
    </rPh>
    <phoneticPr fontId="1"/>
  </si>
  <si>
    <t>施設貸出準備</t>
    <rPh sb="0" eb="2">
      <t>シセツ</t>
    </rPh>
    <rPh sb="2" eb="4">
      <t>カシダシ</t>
    </rPh>
    <rPh sb="4" eb="6">
      <t>ジュンビ</t>
    </rPh>
    <phoneticPr fontId="1"/>
  </si>
  <si>
    <t>使用開始前後の施設管理料が必要となります。</t>
    <rPh sb="0" eb="2">
      <t>シヨウ</t>
    </rPh>
    <rPh sb="2" eb="4">
      <t>カイシ</t>
    </rPh>
    <rPh sb="4" eb="6">
      <t>ゼンゴ</t>
    </rPh>
    <rPh sb="7" eb="9">
      <t>シセツ</t>
    </rPh>
    <rPh sb="9" eb="11">
      <t>カンリ</t>
    </rPh>
    <rPh sb="11" eb="12">
      <t>リョウ</t>
    </rPh>
    <rPh sb="13" eb="15">
      <t>ヒツヨウ</t>
    </rPh>
    <phoneticPr fontId="1"/>
  </si>
  <si>
    <t>1棟を使用する場合：1時間分（使用開始前0.5時間・使用終了後0.5時間）</t>
    <rPh sb="1" eb="2">
      <t>トウ</t>
    </rPh>
    <rPh sb="3" eb="5">
      <t>シヨウ</t>
    </rPh>
    <rPh sb="7" eb="9">
      <t>バアイ</t>
    </rPh>
    <rPh sb="11" eb="13">
      <t>ジカン</t>
    </rPh>
    <rPh sb="13" eb="14">
      <t>ブン</t>
    </rPh>
    <rPh sb="15" eb="17">
      <t>シヨウ</t>
    </rPh>
    <rPh sb="17" eb="19">
      <t>カイシ</t>
    </rPh>
    <rPh sb="19" eb="20">
      <t>マエ</t>
    </rPh>
    <rPh sb="23" eb="25">
      <t>ジカン</t>
    </rPh>
    <rPh sb="26" eb="28">
      <t>シヨウ</t>
    </rPh>
    <rPh sb="28" eb="30">
      <t>シュウリョウ</t>
    </rPh>
    <rPh sb="30" eb="31">
      <t>ゴ</t>
    </rPh>
    <rPh sb="34" eb="36">
      <t>ジカン</t>
    </rPh>
    <phoneticPr fontId="1"/>
  </si>
  <si>
    <t>2棟以上を使用する場合：2時間分（使用開始前1時間・使用終了後1時間）</t>
    <rPh sb="1" eb="2">
      <t>トウ</t>
    </rPh>
    <rPh sb="2" eb="4">
      <t>イジョウ</t>
    </rPh>
    <rPh sb="5" eb="7">
      <t>シヨウ</t>
    </rPh>
    <rPh sb="9" eb="11">
      <t>バアイ</t>
    </rPh>
    <rPh sb="13" eb="15">
      <t>ジカン</t>
    </rPh>
    <rPh sb="15" eb="16">
      <t>ブン</t>
    </rPh>
    <rPh sb="17" eb="19">
      <t>シヨウ</t>
    </rPh>
    <rPh sb="19" eb="21">
      <t>カイシ</t>
    </rPh>
    <rPh sb="21" eb="22">
      <t>マエ</t>
    </rPh>
    <rPh sb="23" eb="25">
      <t>ジカン</t>
    </rPh>
    <rPh sb="26" eb="28">
      <t>シヨウ</t>
    </rPh>
    <rPh sb="28" eb="30">
      <t>シュウリョウ</t>
    </rPh>
    <rPh sb="30" eb="31">
      <t>ゴ</t>
    </rPh>
    <rPh sb="32" eb="34">
      <t>ジカン</t>
    </rPh>
    <phoneticPr fontId="1"/>
  </si>
  <si>
    <t>深夜・早朝料金</t>
    <rPh sb="0" eb="2">
      <t>シンヤ</t>
    </rPh>
    <rPh sb="3" eb="5">
      <t>ソウチョウ</t>
    </rPh>
    <rPh sb="5" eb="7">
      <t>リョウキン</t>
    </rPh>
    <phoneticPr fontId="1"/>
  </si>
  <si>
    <r>
      <t>AM6：00～PM22：00</t>
    </r>
    <r>
      <rPr>
        <b/>
        <sz val="8"/>
        <color rgb="FF000000"/>
        <rFont val="HGPｺﾞｼｯｸM"/>
        <family val="3"/>
        <charset val="128"/>
      </rPr>
      <t>　※PM22：00～AM6：00にかかる場合は別料金となります</t>
    </r>
    <phoneticPr fontId="1"/>
  </si>
  <si>
    <t>PM22：00～AM6：00にかかる場合は夜勤勤務とみなし、下記の料金となります。</t>
    <rPh sb="18" eb="20">
      <t>バアイ</t>
    </rPh>
    <rPh sb="30" eb="32">
      <t>カキ</t>
    </rPh>
    <rPh sb="33" eb="35">
      <t>リョウキン</t>
    </rPh>
    <phoneticPr fontId="1"/>
  </si>
  <si>
    <t>8時間以降1時間毎：3,000円</t>
    <rPh sb="15" eb="16">
      <t>エン</t>
    </rPh>
    <phoneticPr fontId="1"/>
  </si>
  <si>
    <t>アリーナ・講義棟周辺での集会・販売・アトラクション設営：1㎡あたり1,000円/日</t>
    <rPh sb="5" eb="8">
      <t>コウギトウ</t>
    </rPh>
    <rPh sb="8" eb="10">
      <t>シュウヘン</t>
    </rPh>
    <rPh sb="12" eb="14">
      <t>シュウカイ</t>
    </rPh>
    <rPh sb="15" eb="17">
      <t>ハンバイ</t>
    </rPh>
    <rPh sb="25" eb="27">
      <t>セツエイ</t>
    </rPh>
    <rPh sb="38" eb="39">
      <t>エン</t>
    </rPh>
    <rPh sb="40" eb="41">
      <t>ニチ</t>
    </rPh>
    <phoneticPr fontId="1"/>
  </si>
  <si>
    <t>約2000</t>
    <rPh sb="0" eb="1">
      <t>ヤク</t>
    </rPh>
    <phoneticPr fontId="1"/>
  </si>
  <si>
    <t>マイク・プロジェクター・スクリーンなどの講義室に常設している備品は施設使用料に含みます。（一部を除く）</t>
    <rPh sb="20" eb="23">
      <t>コウギシツ</t>
    </rPh>
    <rPh sb="24" eb="26">
      <t>ジョウセツ</t>
    </rPh>
    <rPh sb="30" eb="32">
      <t>ビヒン</t>
    </rPh>
    <rPh sb="33" eb="35">
      <t>シセツ</t>
    </rPh>
    <rPh sb="35" eb="38">
      <t>シヨウリョウ</t>
    </rPh>
    <rPh sb="39" eb="40">
      <t>フク</t>
    </rPh>
    <rPh sb="45" eb="47">
      <t>イチブ</t>
    </rPh>
    <rPh sb="48" eb="49">
      <t>ノゾ</t>
    </rPh>
    <phoneticPr fontId="1"/>
  </si>
  <si>
    <t>1㎡あたり1,000円/日</t>
    <rPh sb="10" eb="11">
      <t>エン</t>
    </rPh>
    <rPh sb="12" eb="13">
      <t>ニチ</t>
    </rPh>
    <phoneticPr fontId="1"/>
  </si>
  <si>
    <t>なお、その場合は通常勤務時間をAM8：00からの計算とします。</t>
    <rPh sb="5" eb="7">
      <t>バアイ</t>
    </rPh>
    <rPh sb="8" eb="10">
      <t>ツウジョウ</t>
    </rPh>
    <rPh sb="10" eb="12">
      <t>キンム</t>
    </rPh>
    <rPh sb="12" eb="14">
      <t>ジカン</t>
    </rPh>
    <rPh sb="24" eb="26">
      <t>ケイサン</t>
    </rPh>
    <phoneticPr fontId="1"/>
  </si>
  <si>
    <t>主催者の使用時間（8：00-18：00）</t>
    <rPh sb="0" eb="3">
      <t>シュサイシャ</t>
    </rPh>
    <rPh sb="4" eb="6">
      <t>シヨウ</t>
    </rPh>
    <rPh sb="6" eb="8">
      <t>ジカン</t>
    </rPh>
    <phoneticPr fontId="1"/>
  </si>
  <si>
    <t>来場者の受付開始時間（10：00）</t>
    <rPh sb="0" eb="3">
      <t>ライジョウシャ</t>
    </rPh>
    <rPh sb="4" eb="6">
      <t>ウケツケ</t>
    </rPh>
    <rPh sb="6" eb="8">
      <t>カイシ</t>
    </rPh>
    <rPh sb="8" eb="10">
      <t>ジカン</t>
    </rPh>
    <phoneticPr fontId="1"/>
  </si>
  <si>
    <t>イベント開始時間（11：00）</t>
    <rPh sb="4" eb="6">
      <t>カイシ</t>
    </rPh>
    <rPh sb="6" eb="8">
      <t>ジカン</t>
    </rPh>
    <phoneticPr fontId="1"/>
  </si>
  <si>
    <t>X</t>
    <phoneticPr fontId="1"/>
  </si>
  <si>
    <t>カギの開け閉め＋通常業務</t>
    <rPh sb="3" eb="4">
      <t>ア</t>
    </rPh>
    <rPh sb="5" eb="6">
      <t>シ</t>
    </rPh>
    <rPh sb="8" eb="10">
      <t>ツウジョウ</t>
    </rPh>
    <rPh sb="10" eb="12">
      <t>ギョウム</t>
    </rPh>
    <phoneticPr fontId="1"/>
  </si>
  <si>
    <t>　例）AM6：00～PM19：00利用の場合（1名）</t>
    <rPh sb="1" eb="2">
      <t>レイ</t>
    </rPh>
    <rPh sb="17" eb="19">
      <t>リヨウ</t>
    </rPh>
    <rPh sb="20" eb="22">
      <t>バアイ</t>
    </rPh>
    <rPh sb="24" eb="25">
      <t>メイ</t>
    </rPh>
    <phoneticPr fontId="1"/>
  </si>
  <si>
    <t>使用人数（2,000人）、2棟以上使用</t>
    <rPh sb="0" eb="2">
      <t>シヨウ</t>
    </rPh>
    <rPh sb="2" eb="4">
      <t>ニンズウ</t>
    </rPh>
    <rPh sb="10" eb="11">
      <t>ニン</t>
    </rPh>
    <rPh sb="14" eb="15">
      <t>トウ</t>
    </rPh>
    <rPh sb="15" eb="17">
      <t>イジョウ</t>
    </rPh>
    <rPh sb="17" eb="19">
      <t>シヨウ</t>
    </rPh>
    <phoneticPr fontId="1"/>
  </si>
  <si>
    <t>7:00-19：00</t>
    <phoneticPr fontId="1"/>
  </si>
  <si>
    <t>Y</t>
    <phoneticPr fontId="1"/>
  </si>
  <si>
    <t>通常業務</t>
    <rPh sb="0" eb="2">
      <t>ツウジョウ</t>
    </rPh>
    <rPh sb="2" eb="4">
      <t>ギョウム</t>
    </rPh>
    <phoneticPr fontId="1"/>
  </si>
  <si>
    <t>9：00-17：00</t>
    <phoneticPr fontId="1"/>
  </si>
  <si>
    <t>イベント終了時間（16：15）</t>
    <rPh sb="4" eb="6">
      <t>シュウリョウ</t>
    </rPh>
    <rPh sb="6" eb="8">
      <t>ジカン</t>
    </rPh>
    <phoneticPr fontId="1"/>
  </si>
  <si>
    <t>C102大講義室</t>
    <phoneticPr fontId="1"/>
  </si>
  <si>
    <t>C302大講義室</t>
    <phoneticPr fontId="1"/>
  </si>
  <si>
    <t>学食スペース</t>
    <rPh sb="0" eb="2">
      <t>ガクショク</t>
    </rPh>
    <phoneticPr fontId="1"/>
  </si>
  <si>
    <t>カフェスペース</t>
    <phoneticPr fontId="1"/>
  </si>
  <si>
    <t>F101大講義室</t>
    <rPh sb="4" eb="5">
      <t>ダイ</t>
    </rPh>
    <phoneticPr fontId="1"/>
  </si>
  <si>
    <t>F201中講義室</t>
    <phoneticPr fontId="1"/>
  </si>
  <si>
    <t>F202中講義室</t>
    <phoneticPr fontId="1"/>
  </si>
  <si>
    <t>F203中講義室</t>
    <phoneticPr fontId="1"/>
  </si>
  <si>
    <t>F204中講義室</t>
    <phoneticPr fontId="1"/>
  </si>
  <si>
    <t xml:space="preserve">F205中講義室    </t>
    <phoneticPr fontId="1"/>
  </si>
  <si>
    <t>F206中講義室</t>
    <phoneticPr fontId="1"/>
  </si>
  <si>
    <t>エントランスホール</t>
    <phoneticPr fontId="1"/>
  </si>
  <si>
    <t>面積
（約　㎡）</t>
    <rPh sb="4" eb="5">
      <t>ヤク</t>
    </rPh>
    <phoneticPr fontId="1"/>
  </si>
  <si>
    <t>面積
（約　㎡）</t>
    <phoneticPr fontId="1"/>
  </si>
  <si>
    <t>-</t>
    <phoneticPr fontId="1"/>
  </si>
  <si>
    <t>イノベーションガレージ⑨</t>
    <phoneticPr fontId="1"/>
  </si>
  <si>
    <t>D302中講義室</t>
    <rPh sb="7" eb="8">
      <t>シツ</t>
    </rPh>
    <phoneticPr fontId="1"/>
  </si>
  <si>
    <t>C301講義室</t>
    <phoneticPr fontId="1"/>
  </si>
  <si>
    <t>イス（大和アリーナのみ）</t>
    <rPh sb="3" eb="5">
      <t>ヤマト</t>
    </rPh>
    <phoneticPr fontId="1"/>
  </si>
  <si>
    <t>屋内用ベルトパーテーション</t>
    <rPh sb="0" eb="2">
      <t>オクナイ</t>
    </rPh>
    <rPh sb="2" eb="3">
      <t>ヨウ</t>
    </rPh>
    <phoneticPr fontId="1"/>
  </si>
  <si>
    <t>屋内用3連パーテーション</t>
    <rPh sb="0" eb="2">
      <t>オクナイ</t>
    </rPh>
    <rPh sb="2" eb="3">
      <t>ヨウ</t>
    </rPh>
    <rPh sb="4" eb="5">
      <t>レン</t>
    </rPh>
    <phoneticPr fontId="1"/>
  </si>
  <si>
    <t>屋内用A3白案内看板</t>
    <rPh sb="0" eb="2">
      <t>オクナイ</t>
    </rPh>
    <rPh sb="2" eb="3">
      <t>ヨウ</t>
    </rPh>
    <rPh sb="5" eb="6">
      <t>シロ</t>
    </rPh>
    <rPh sb="6" eb="8">
      <t>アンナイ</t>
    </rPh>
    <rPh sb="8" eb="10">
      <t>カンバン</t>
    </rPh>
    <phoneticPr fontId="1"/>
  </si>
  <si>
    <t>演台・司会台（大和アリーナのみ）</t>
    <rPh sb="0" eb="2">
      <t>エンダイ</t>
    </rPh>
    <rPh sb="3" eb="5">
      <t>シカイ</t>
    </rPh>
    <rPh sb="5" eb="6">
      <t>ダイ</t>
    </rPh>
    <rPh sb="7" eb="9">
      <t>ヤマト</t>
    </rPh>
    <phoneticPr fontId="1"/>
  </si>
  <si>
    <t>舞台バトン（大和アリーナのみ）</t>
    <rPh sb="0" eb="2">
      <t>ブタイ</t>
    </rPh>
    <rPh sb="6" eb="8">
      <t>ヤマト</t>
    </rPh>
    <phoneticPr fontId="1"/>
  </si>
  <si>
    <t>長机（大和アリーナのみ）</t>
    <rPh sb="0" eb="2">
      <t>ナガヅクエ</t>
    </rPh>
    <rPh sb="3" eb="5">
      <t>ヤマト</t>
    </rPh>
    <phoneticPr fontId="1"/>
  </si>
  <si>
    <t>※音響・照明増設に伴う電気使用料金に関しましては別途料金を徴収します</t>
    <rPh sb="1" eb="3">
      <t>オンキョウ</t>
    </rPh>
    <rPh sb="4" eb="6">
      <t>ショウメイ</t>
    </rPh>
    <rPh sb="6" eb="8">
      <t>ゾウセツ</t>
    </rPh>
    <rPh sb="9" eb="10">
      <t>トモナ</t>
    </rPh>
    <rPh sb="11" eb="17">
      <t>デンキシヨウリョウキン</t>
    </rPh>
    <rPh sb="18" eb="19">
      <t>カン</t>
    </rPh>
    <rPh sb="24" eb="26">
      <t>ベット</t>
    </rPh>
    <rPh sb="26" eb="28">
      <t>リョウキン</t>
    </rPh>
    <rPh sb="29" eb="31">
      <t>チョウシュウ</t>
    </rPh>
    <phoneticPr fontId="1"/>
  </si>
  <si>
    <t>バスケットボールゴール（大和アリーナのみ）</t>
    <rPh sb="12" eb="14">
      <t>ヤマト</t>
    </rPh>
    <phoneticPr fontId="1"/>
  </si>
  <si>
    <t>ホワイトボード（大和アリーナのみ）</t>
    <rPh sb="8" eb="10">
      <t>ヤマト</t>
    </rPh>
    <phoneticPr fontId="1"/>
  </si>
  <si>
    <t>傘袋（100枚入）</t>
    <rPh sb="0" eb="2">
      <t>カサブクロ</t>
    </rPh>
    <rPh sb="6" eb="7">
      <t>マイ</t>
    </rPh>
    <rPh sb="7" eb="8">
      <t>イ</t>
    </rPh>
    <phoneticPr fontId="1"/>
  </si>
  <si>
    <t>バドミントン支柱/ネット（大和アリーナのみ）</t>
    <rPh sb="6" eb="8">
      <t>シチュウ</t>
    </rPh>
    <rPh sb="13" eb="15">
      <t>ヤマト</t>
    </rPh>
    <phoneticPr fontId="1"/>
  </si>
  <si>
    <t>バレーボール支柱/ネット（大和アリーナのみ）</t>
    <rPh sb="6" eb="8">
      <t>シチュウ</t>
    </rPh>
    <rPh sb="13" eb="15">
      <t>ヤマト</t>
    </rPh>
    <phoneticPr fontId="1"/>
  </si>
  <si>
    <t>卓球台/支柱/ネット（大和アリーナのみ）</t>
    <rPh sb="0" eb="2">
      <t>タッキュウ</t>
    </rPh>
    <rPh sb="2" eb="3">
      <t>ダイ</t>
    </rPh>
    <rPh sb="4" eb="6">
      <t>シチュウ</t>
    </rPh>
    <rPh sb="11" eb="13">
      <t>ヤマト</t>
    </rPh>
    <phoneticPr fontId="1"/>
  </si>
  <si>
    <t>数量</t>
    <rPh sb="0" eb="2">
      <t>スウリョウ</t>
    </rPh>
    <phoneticPr fontId="1"/>
  </si>
  <si>
    <t>フロアやその棟を占有する場合は、すべての施設を予約する必要があります。</t>
    <rPh sb="6" eb="7">
      <t>トウ</t>
    </rPh>
    <rPh sb="8" eb="10">
      <t>センユウ</t>
    </rPh>
    <rPh sb="12" eb="14">
      <t>バアイ</t>
    </rPh>
    <rPh sb="20" eb="22">
      <t>シセツ</t>
    </rPh>
    <rPh sb="23" eb="25">
      <t>ヨヤク</t>
    </rPh>
    <rPh sb="27" eb="29">
      <t>ヒツヨウ</t>
    </rPh>
    <phoneticPr fontId="1"/>
  </si>
  <si>
    <t>ゼミ室C7A～C7H（各室）</t>
    <phoneticPr fontId="1"/>
  </si>
  <si>
    <t>イノベーションガレージ①～⑥（各室）</t>
    <phoneticPr fontId="1"/>
  </si>
  <si>
    <t>イノベーションガレージ⑦～⑧（各室）</t>
    <phoneticPr fontId="1"/>
  </si>
  <si>
    <t>C101講義室</t>
    <phoneticPr fontId="1"/>
  </si>
  <si>
    <t>C102講義室</t>
    <phoneticPr fontId="1"/>
  </si>
  <si>
    <t>C302大講義室</t>
    <rPh sb="4" eb="5">
      <t>ダイ</t>
    </rPh>
    <phoneticPr fontId="1"/>
  </si>
  <si>
    <t>2F</t>
    <phoneticPr fontId="1"/>
  </si>
  <si>
    <t>2階</t>
    <rPh sb="1" eb="2">
      <t>カイ</t>
    </rPh>
    <phoneticPr fontId="1"/>
  </si>
  <si>
    <t>1階</t>
    <rPh sb="1" eb="2">
      <t>カイ</t>
    </rPh>
    <phoneticPr fontId="1"/>
  </si>
  <si>
    <t>3階</t>
    <rPh sb="1" eb="2">
      <t>カイ</t>
    </rPh>
    <phoneticPr fontId="1"/>
  </si>
  <si>
    <t>4階</t>
    <rPh sb="1" eb="2">
      <t>カイ</t>
    </rPh>
    <phoneticPr fontId="1"/>
  </si>
  <si>
    <t>5階</t>
    <rPh sb="1" eb="2">
      <t>カイ</t>
    </rPh>
    <phoneticPr fontId="1"/>
  </si>
  <si>
    <t>6階</t>
    <rPh sb="1" eb="2">
      <t>カイ</t>
    </rPh>
    <phoneticPr fontId="1"/>
  </si>
  <si>
    <t>7階</t>
    <rPh sb="1" eb="2">
      <t>カイ</t>
    </rPh>
    <phoneticPr fontId="1"/>
  </si>
  <si>
    <t>バレーボール審判台（大和アリーナのみ）</t>
    <rPh sb="6" eb="8">
      <t>シンパン</t>
    </rPh>
    <rPh sb="8" eb="9">
      <t>ダイ</t>
    </rPh>
    <rPh sb="10" eb="12">
      <t>ヤマト</t>
    </rPh>
    <phoneticPr fontId="1"/>
  </si>
  <si>
    <t>2階</t>
    <rPh sb="1" eb="2">
      <t>カイ</t>
    </rPh>
    <phoneticPr fontId="1"/>
  </si>
  <si>
    <t>通常：夜間・早朝料金</t>
    <rPh sb="0" eb="2">
      <t>ツウジョウ</t>
    </rPh>
    <rPh sb="3" eb="5">
      <t>ヤカン</t>
    </rPh>
    <rPh sb="6" eb="8">
      <t>ソウチョウ</t>
    </rPh>
    <rPh sb="8" eb="10">
      <t>リョウキン</t>
    </rPh>
    <phoneticPr fontId="1"/>
  </si>
  <si>
    <t>施設使用料は午前・午後・夜間の3つの時間区分があり、1時間毎の延長料金と組み合わせてください。時間区分が2つ以上の場合は、3つ目の時間区分または1時間ごとの延長となります。</t>
    <phoneticPr fontId="1"/>
  </si>
  <si>
    <t>8時間まで：25,000円</t>
    <rPh sb="1" eb="3">
      <t>ジカン</t>
    </rPh>
    <rPh sb="12" eb="13">
      <t>エン</t>
    </rPh>
    <phoneticPr fontId="1"/>
  </si>
  <si>
    <r>
      <t>5：00～8：00（25,000円）+8：00～16：00（20,200円）+16：00～19：00（3,000円</t>
    </r>
    <r>
      <rPr>
        <sz val="10"/>
        <color rgb="FF000000"/>
        <rFont val="Calibri"/>
        <family val="3"/>
      </rPr>
      <t>×3</t>
    </r>
    <r>
      <rPr>
        <sz val="10"/>
        <color rgb="FF000000"/>
        <rFont val="HGPｺﾞｼｯｸM"/>
        <family val="3"/>
        <charset val="128"/>
      </rPr>
      <t>ｈ）</t>
    </r>
    <rPh sb="16" eb="17">
      <t>エン</t>
    </rPh>
    <rPh sb="36" eb="37">
      <t>エン</t>
    </rPh>
    <rPh sb="56" eb="57">
      <t>エン</t>
    </rPh>
    <phoneticPr fontId="1"/>
  </si>
  <si>
    <t>＝54,200円</t>
    <rPh sb="7" eb="8">
      <t>エン</t>
    </rPh>
    <phoneticPr fontId="1"/>
  </si>
  <si>
    <t>計算方法（例）</t>
    <rPh sb="0" eb="2">
      <t>ケイサン</t>
    </rPh>
    <rPh sb="2" eb="4">
      <t>ホウホウ</t>
    </rPh>
    <rPh sb="5" eb="6">
      <t>レイ</t>
    </rPh>
    <phoneticPr fontId="1"/>
  </si>
  <si>
    <t>項目</t>
    <rPh sb="0" eb="2">
      <t>コウモク</t>
    </rPh>
    <phoneticPr fontId="1"/>
  </si>
  <si>
    <t>大和アリーナ特別清掃</t>
    <rPh sb="0" eb="2">
      <t>ヤマト</t>
    </rPh>
    <rPh sb="6" eb="10">
      <t>トクベツセイソウ</t>
    </rPh>
    <phoneticPr fontId="1"/>
  </si>
  <si>
    <t>3階</t>
    <rPh sb="1" eb="2">
      <t>カイ</t>
    </rPh>
    <phoneticPr fontId="1"/>
  </si>
  <si>
    <t>E301講義室</t>
    <rPh sb="4" eb="7">
      <t>コウギシツ</t>
    </rPh>
    <phoneticPr fontId="1"/>
  </si>
  <si>
    <t>演習室①～④（各室）</t>
    <rPh sb="0" eb="3">
      <t>エンシュウシツ</t>
    </rPh>
    <rPh sb="7" eb="9">
      <t>カクシツ</t>
    </rPh>
    <phoneticPr fontId="1"/>
  </si>
  <si>
    <t>コミュニケーションエリア</t>
    <phoneticPr fontId="1"/>
  </si>
  <si>
    <t>追加特別清掃（施設使用後）</t>
    <rPh sb="0" eb="2">
      <t>ツイカ</t>
    </rPh>
    <rPh sb="2" eb="4">
      <t>トクベツ</t>
    </rPh>
    <rPh sb="4" eb="6">
      <t>セイソウ</t>
    </rPh>
    <rPh sb="7" eb="9">
      <t>シセツ</t>
    </rPh>
    <rPh sb="9" eb="11">
      <t>シヨウ</t>
    </rPh>
    <rPh sb="11" eb="12">
      <t>ゴ</t>
    </rPh>
    <phoneticPr fontId="1"/>
  </si>
  <si>
    <t>大和アリーナ大型スクリーンプロジェクター</t>
    <rPh sb="0" eb="2">
      <t>ヤマト</t>
    </rPh>
    <rPh sb="6" eb="8">
      <t>オオガタ</t>
    </rPh>
    <phoneticPr fontId="1"/>
  </si>
  <si>
    <t>2024年度  大和大学  料金計算表</t>
    <rPh sb="14" eb="16">
      <t>リョウキン</t>
    </rPh>
    <rPh sb="16" eb="18">
      <t>ケイサン</t>
    </rPh>
    <rPh sb="18" eb="19">
      <t>ヒョウ</t>
    </rPh>
    <phoneticPr fontId="1"/>
  </si>
  <si>
    <t>ごみ回収</t>
    <rPh sb="2" eb="4">
      <t>カイシュウ</t>
    </rPh>
    <phoneticPr fontId="1"/>
  </si>
  <si>
    <t>2024年度  大和大学  施設使用料一覧</t>
    <phoneticPr fontId="1"/>
  </si>
  <si>
    <t>Ｃ講義棟</t>
    <rPh sb="1" eb="4">
      <t>コウギトウ</t>
    </rPh>
    <phoneticPr fontId="1"/>
  </si>
  <si>
    <t>1-2階</t>
    <rPh sb="3" eb="4">
      <t>カイ</t>
    </rPh>
    <phoneticPr fontId="1"/>
  </si>
  <si>
    <t>全館</t>
    <rPh sb="0" eb="2">
      <t>ゼンカン</t>
    </rPh>
    <phoneticPr fontId="1"/>
  </si>
  <si>
    <t>試験利用時
座席数</t>
    <rPh sb="0" eb="2">
      <t>シケン</t>
    </rPh>
    <rPh sb="2" eb="4">
      <t>リヨウ</t>
    </rPh>
    <rPh sb="4" eb="5">
      <t>ジ</t>
    </rPh>
    <rPh sb="6" eb="9">
      <t>ザセキスウ</t>
    </rPh>
    <phoneticPr fontId="1"/>
  </si>
  <si>
    <t>座席数に含まれない施設</t>
    <rPh sb="0" eb="3">
      <t>ザセキスウ</t>
    </rPh>
    <rPh sb="4" eb="5">
      <t>フク</t>
    </rPh>
    <rPh sb="9" eb="11">
      <t>シセツ</t>
    </rPh>
    <phoneticPr fontId="1"/>
  </si>
  <si>
    <t>エントランスホール、ゼミ室、音楽室</t>
    <rPh sb="12" eb="13">
      <t>シツ</t>
    </rPh>
    <rPh sb="14" eb="17">
      <t>オンガクシツ</t>
    </rPh>
    <phoneticPr fontId="1"/>
  </si>
  <si>
    <t>1-3階</t>
    <rPh sb="3" eb="4">
      <t>カイ</t>
    </rPh>
    <phoneticPr fontId="1"/>
  </si>
  <si>
    <t>1-4階</t>
    <rPh sb="3" eb="4">
      <t>カイ</t>
    </rPh>
    <phoneticPr fontId="1"/>
  </si>
  <si>
    <t>1-5階</t>
    <rPh sb="3" eb="4">
      <t>カイ</t>
    </rPh>
    <phoneticPr fontId="1"/>
  </si>
  <si>
    <t>1-6階</t>
    <rPh sb="3" eb="4">
      <t>カイ</t>
    </rPh>
    <phoneticPr fontId="1"/>
  </si>
  <si>
    <t>Ｄ講義棟</t>
    <rPh sb="1" eb="4">
      <t>コウギトウ</t>
    </rPh>
    <phoneticPr fontId="1"/>
  </si>
  <si>
    <t>Ｃエントランスホール、Ｃゼミ室、Ｃ音楽室</t>
    <rPh sb="14" eb="15">
      <t>シツ</t>
    </rPh>
    <rPh sb="17" eb="20">
      <t>オンガクシツ</t>
    </rPh>
    <phoneticPr fontId="1"/>
  </si>
  <si>
    <t>合計
座席数</t>
    <rPh sb="0" eb="2">
      <t>ゴウケイ</t>
    </rPh>
    <rPh sb="3" eb="6">
      <t>ザセキスウ</t>
    </rPh>
    <phoneticPr fontId="1"/>
  </si>
  <si>
    <t>複数棟利用</t>
    <rPh sb="0" eb="2">
      <t>フクスウ</t>
    </rPh>
    <rPh sb="2" eb="3">
      <t>トウ</t>
    </rPh>
    <rPh sb="3" eb="5">
      <t>リヨウ</t>
    </rPh>
    <phoneticPr fontId="1"/>
  </si>
  <si>
    <t>Ｅ講義棟</t>
    <rPh sb="1" eb="4">
      <t>コウギトウ</t>
    </rPh>
    <phoneticPr fontId="1"/>
  </si>
  <si>
    <t>演習室①～④、コミュニケーションエリア</t>
    <rPh sb="0" eb="6">
      <t>エンシュウシツ１カラ４</t>
    </rPh>
    <phoneticPr fontId="1"/>
  </si>
  <si>
    <t>学食・カフェ、演習室①～④、コミュニケーションエリア</t>
    <rPh sb="0" eb="2">
      <t>ガクショク</t>
    </rPh>
    <rPh sb="7" eb="9">
      <t>エンシュウ</t>
    </rPh>
    <rPh sb="9" eb="10">
      <t>シツ</t>
    </rPh>
    <phoneticPr fontId="1"/>
  </si>
  <si>
    <t>Ｆ講義棟</t>
    <rPh sb="1" eb="4">
      <t>コウギトウ</t>
    </rPh>
    <phoneticPr fontId="1"/>
  </si>
  <si>
    <t>1階エントランスホール、2階エントランスホール、イノベーションガレージ①～⑨</t>
    <rPh sb="1" eb="2">
      <t>カイ</t>
    </rPh>
    <rPh sb="13" eb="14">
      <t>カイ</t>
    </rPh>
    <phoneticPr fontId="1"/>
  </si>
  <si>
    <t>Ｅ講義棟2階</t>
    <rPh sb="1" eb="4">
      <t>コウギトウ</t>
    </rPh>
    <rPh sb="5" eb="6">
      <t>カイ</t>
    </rPh>
    <phoneticPr fontId="1"/>
  </si>
  <si>
    <t>Ｆ講義棟2階</t>
    <rPh sb="1" eb="4">
      <t>コウギトウ</t>
    </rPh>
    <rPh sb="5" eb="6">
      <t>カイ</t>
    </rPh>
    <phoneticPr fontId="1"/>
  </si>
  <si>
    <t>Ｃエントランスホール、Ｃゼミ室、Ｃ音楽室、Ｆ2階エントランスホール</t>
    <rPh sb="14" eb="15">
      <t>シツ</t>
    </rPh>
    <rPh sb="17" eb="20">
      <t>オンガクシツ</t>
    </rPh>
    <rPh sb="23" eb="24">
      <t>カイ</t>
    </rPh>
    <phoneticPr fontId="1"/>
  </si>
  <si>
    <t>Ｆ2階エントランスホール</t>
    <rPh sb="2" eb="3">
      <t>カイ</t>
    </rPh>
    <phoneticPr fontId="1"/>
  </si>
  <si>
    <t>Ｆ1階エントランスホール、Ｆ2階エントランスホール、イノベーションガレージ①～⑨</t>
    <rPh sb="2" eb="3">
      <t>カイ</t>
    </rPh>
    <rPh sb="15" eb="16">
      <t>カイ</t>
    </rPh>
    <phoneticPr fontId="1"/>
  </si>
  <si>
    <t>エントランスホール、イノベーションガレージ①～⑨</t>
    <phoneticPr fontId="1"/>
  </si>
  <si>
    <t>Ｅ講義棟3階</t>
    <rPh sb="1" eb="4">
      <t>コウギトウ</t>
    </rPh>
    <rPh sb="5" eb="6">
      <t>カイ</t>
    </rPh>
    <phoneticPr fontId="1"/>
  </si>
  <si>
    <t>Ｆ2階エントランスホール、演習室①～④</t>
    <rPh sb="2" eb="3">
      <t>カイ</t>
    </rPh>
    <rPh sb="13" eb="19">
      <t>エンシュウシツ１カラ４</t>
    </rPh>
    <phoneticPr fontId="1"/>
  </si>
  <si>
    <t>パターン</t>
    <phoneticPr fontId="1"/>
  </si>
  <si>
    <t>Ｅ講義棟4階</t>
    <rPh sb="1" eb="4">
      <t>コウギトウ</t>
    </rPh>
    <rPh sb="5" eb="6">
      <t>カイ</t>
    </rPh>
    <phoneticPr fontId="1"/>
  </si>
  <si>
    <t>Ｆ講義棟1階</t>
    <rPh sb="1" eb="4">
      <t>コウギトウ</t>
    </rPh>
    <rPh sb="5" eb="6">
      <t>カイ</t>
    </rPh>
    <phoneticPr fontId="1"/>
  </si>
  <si>
    <t>Ｆ1階エントランスホール、Ｆ2階エントランスホール、演習室①～④、イノベーションガレージ①～⑨</t>
    <rPh sb="2" eb="3">
      <t>カイ</t>
    </rPh>
    <rPh sb="15" eb="16">
      <t>カイ</t>
    </rPh>
    <rPh sb="26" eb="32">
      <t>エンシュウシツ１カラ４</t>
    </rPh>
    <phoneticPr fontId="1"/>
  </si>
  <si>
    <t>Ｅ301講義室</t>
    <rPh sb="4" eb="7">
      <t>コウギシツ</t>
    </rPh>
    <phoneticPr fontId="1"/>
  </si>
  <si>
    <t>演習室①～④（各室）</t>
    <rPh sb="0" eb="6">
      <t>エンシュウシツ１カラ４</t>
    </rPh>
    <rPh sb="7" eb="9">
      <t>カクシツ</t>
    </rPh>
    <phoneticPr fontId="1"/>
  </si>
  <si>
    <t>コミュニケーションエリア</t>
    <phoneticPr fontId="1"/>
  </si>
  <si>
    <t>―</t>
    <phoneticPr fontId="1"/>
  </si>
  <si>
    <t>C</t>
    <phoneticPr fontId="1"/>
  </si>
  <si>
    <t>1-2階</t>
    <rPh sb="3" eb="4">
      <t>カイ</t>
    </rPh>
    <phoneticPr fontId="1"/>
  </si>
  <si>
    <t>1-3階</t>
    <rPh sb="3" eb="4">
      <t>カイ</t>
    </rPh>
    <phoneticPr fontId="1"/>
  </si>
  <si>
    <t>1-4階</t>
    <rPh sb="3" eb="4">
      <t>カイ</t>
    </rPh>
    <phoneticPr fontId="1"/>
  </si>
  <si>
    <t>1-5階</t>
    <rPh sb="3" eb="4">
      <t>カイ</t>
    </rPh>
    <phoneticPr fontId="1"/>
  </si>
  <si>
    <t>1-6階</t>
    <rPh sb="3" eb="4">
      <t>カイ</t>
    </rPh>
    <phoneticPr fontId="1"/>
  </si>
  <si>
    <t>1階</t>
    <rPh sb="1" eb="2">
      <t>カイ</t>
    </rPh>
    <phoneticPr fontId="1"/>
  </si>
  <si>
    <t>D</t>
    <phoneticPr fontId="1"/>
  </si>
  <si>
    <t>E</t>
    <phoneticPr fontId="1"/>
  </si>
  <si>
    <t>2階</t>
    <rPh sb="1" eb="2">
      <t>カイ</t>
    </rPh>
    <phoneticPr fontId="1"/>
  </si>
  <si>
    <t>4階</t>
    <rPh sb="1" eb="2">
      <t>カイ</t>
    </rPh>
    <phoneticPr fontId="1"/>
  </si>
  <si>
    <t>2-3階</t>
    <rPh sb="3" eb="4">
      <t>カイ</t>
    </rPh>
    <phoneticPr fontId="1"/>
  </si>
  <si>
    <t>3-4階</t>
    <rPh sb="3" eb="4">
      <t>カイ</t>
    </rPh>
    <phoneticPr fontId="1"/>
  </si>
  <si>
    <t>F</t>
    <phoneticPr fontId="1"/>
  </si>
  <si>
    <t>通常：追加1時間ごと</t>
    <rPh sb="0" eb="2">
      <t>ツウジョウ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</si>
</sst>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quot;¥&quot;#,##0\)"/>
    <numFmt numFmtId="177" formatCode="#,##0_);[Red]\(#,##0\)"/>
    <numFmt numFmtId="178" formatCode="#,##0_ "/>
  </numFmts>
  <fonts count="18" x14ac:knownFonts="1">
    <font>
      <sz val="10"/>
      <color rgb="FF000000"/>
      <name val="Times New Roman"/>
      <charset val="204"/>
    </font>
    <font>
      <sz val="6"/>
      <name val="ＭＳ Ｐゴシック"/>
      <family val="3"/>
      <charset val="128"/>
    </font>
    <font>
      <b/>
      <sz val="12"/>
      <color theme="0"/>
      <name val="HGPｺﾞｼｯｸM"/>
      <family val="3"/>
      <charset val="128"/>
    </font>
    <font>
      <sz val="10"/>
      <color rgb="FF000000"/>
      <name val="HGPｺﾞｼｯｸM"/>
      <family val="3"/>
      <charset val="128"/>
    </font>
    <font>
      <sz val="10"/>
      <color theme="1"/>
      <name val="HGPｺﾞｼｯｸM"/>
      <family val="3"/>
      <charset val="128"/>
    </font>
    <font>
      <sz val="9"/>
      <name val="HGPｺﾞｼｯｸM"/>
      <family val="3"/>
      <charset val="128"/>
    </font>
    <font>
      <sz val="8"/>
      <name val="HGPｺﾞｼｯｸM"/>
      <family val="3"/>
      <charset val="128"/>
    </font>
    <font>
      <sz val="9"/>
      <color rgb="FF000000"/>
      <name val="HGPｺﾞｼｯｸM"/>
      <family val="3"/>
      <charset val="128"/>
    </font>
    <font>
      <sz val="9"/>
      <color theme="1"/>
      <name val="HGPｺﾞｼｯｸM"/>
      <family val="3"/>
      <charset val="128"/>
    </font>
    <font>
      <sz val="9"/>
      <name val="Calibri"/>
      <family val="3"/>
    </font>
    <font>
      <sz val="9"/>
      <name val="ＭＳ 明朝"/>
      <family val="1"/>
    </font>
    <font>
      <b/>
      <sz val="11"/>
      <color theme="0"/>
      <name val="HGPｺﾞｼｯｸM"/>
      <family val="3"/>
      <charset val="128"/>
    </font>
    <font>
      <b/>
      <sz val="12"/>
      <color rgb="FF000000"/>
      <name val="HGPｺﾞｼｯｸM"/>
      <family val="3"/>
      <charset val="128"/>
    </font>
    <font>
      <b/>
      <sz val="10"/>
      <color rgb="FF000000"/>
      <name val="HGPｺﾞｼｯｸM"/>
      <family val="3"/>
      <charset val="128"/>
    </font>
    <font>
      <b/>
      <sz val="8"/>
      <color rgb="FF000000"/>
      <name val="HGPｺﾞｼｯｸM"/>
      <family val="3"/>
      <charset val="128"/>
    </font>
    <font>
      <sz val="10"/>
      <color rgb="FF000000"/>
      <name val="Calibri"/>
      <family val="3"/>
    </font>
    <font>
      <sz val="10"/>
      <color theme="0"/>
      <name val="HGPｺﾞｼｯｸM"/>
      <family val="3"/>
      <charset val="128"/>
    </font>
    <font>
      <i/>
      <sz val="9"/>
      <name val="HGPｺﾞｼｯｸM"/>
      <family val="3"/>
      <charset val="128"/>
    </font>
  </fonts>
  <fills count="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0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indexed="64"/>
      </left>
      <right/>
      <top/>
      <bottom/>
      <diagonal/>
    </border>
    <border>
      <left/>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indexed="64"/>
      </right>
      <top style="medium">
        <color indexed="64"/>
      </top>
      <bottom style="thin">
        <color rgb="FF000000"/>
      </bottom>
      <diagonal/>
    </border>
    <border>
      <left style="thin">
        <color indexed="64"/>
      </left>
      <right/>
      <top style="medium">
        <color indexed="64"/>
      </top>
      <bottom/>
      <diagonal/>
    </border>
    <border>
      <left/>
      <right style="thin">
        <color rgb="FF000000"/>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style="medium">
        <color indexed="64"/>
      </bottom>
      <diagonal/>
    </border>
    <border>
      <left style="thin">
        <color rgb="FF000000"/>
      </left>
      <right style="medium">
        <color indexed="64"/>
      </right>
      <top/>
      <bottom style="thin">
        <color rgb="FF000000"/>
      </bottom>
      <diagonal/>
    </border>
    <border>
      <left/>
      <right/>
      <top/>
      <bottom style="medium">
        <color auto="1"/>
      </bottom>
      <diagonal/>
    </border>
    <border>
      <left/>
      <right/>
      <top style="medium">
        <color auto="1"/>
      </top>
      <bottom/>
      <diagonal/>
    </border>
    <border>
      <left style="thin">
        <color indexed="64"/>
      </left>
      <right style="medium">
        <color indexed="64"/>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diagonal/>
    </border>
    <border>
      <left/>
      <right style="thin">
        <color rgb="FF000000"/>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78">
    <xf numFmtId="0" fontId="0" fillId="0" borderId="0" xfId="0" applyFill="1" applyBorder="1" applyAlignment="1">
      <alignment horizontal="left" vertical="top"/>
    </xf>
    <xf numFmtId="0" fontId="3" fillId="0" borderId="0" xfId="0" applyFont="1" applyFill="1" applyBorder="1" applyAlignment="1">
      <alignment horizontal="center" vertical="top"/>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3" fontId="7" fillId="0" borderId="0" xfId="0" applyNumberFormat="1" applyFont="1" applyFill="1" applyBorder="1" applyAlignment="1">
      <alignment horizontal="center" vertical="top" shrinkToFit="1"/>
    </xf>
    <xf numFmtId="0" fontId="4" fillId="0" borderId="0" xfId="0" applyFont="1" applyFill="1" applyBorder="1" applyAlignment="1">
      <alignment horizontal="center" vertical="top"/>
    </xf>
    <xf numFmtId="0" fontId="8" fillId="0" borderId="0" xfId="0" applyFont="1" applyFill="1" applyBorder="1" applyAlignment="1">
      <alignment horizontal="right" vertical="top" wrapText="1"/>
    </xf>
    <xf numFmtId="0" fontId="5"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top"/>
    </xf>
    <xf numFmtId="0" fontId="5"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5" fillId="0" borderId="9" xfId="0" applyFont="1" applyFill="1" applyBorder="1" applyAlignment="1">
      <alignment horizontal="left" vertical="center" wrapText="1"/>
    </xf>
    <xf numFmtId="1" fontId="7" fillId="0" borderId="9" xfId="0" applyNumberFormat="1" applyFont="1" applyFill="1" applyBorder="1" applyAlignment="1">
      <alignment horizontal="center" vertical="center" shrinkToFit="1"/>
    </xf>
    <xf numFmtId="0" fontId="6"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7"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center" vertical="center" shrinkToFit="1"/>
    </xf>
    <xf numFmtId="3" fontId="7" fillId="0" borderId="22" xfId="0" applyNumberFormat="1" applyFont="1" applyFill="1" applyBorder="1" applyAlignment="1">
      <alignment horizontal="center" vertical="center" shrinkToFit="1"/>
    </xf>
    <xf numFmtId="0" fontId="5" fillId="0" borderId="28" xfId="0" applyFont="1" applyFill="1" applyBorder="1" applyAlignment="1">
      <alignment horizontal="left" vertical="center" wrapText="1"/>
    </xf>
    <xf numFmtId="3" fontId="7" fillId="0" borderId="28" xfId="0" applyNumberFormat="1" applyFont="1" applyFill="1" applyBorder="1" applyAlignment="1">
      <alignment horizontal="center" vertical="center" shrinkToFit="1"/>
    </xf>
    <xf numFmtId="0" fontId="5" fillId="0" borderId="32" xfId="0" applyFont="1" applyFill="1" applyBorder="1" applyAlignment="1">
      <alignment horizontal="left" vertical="center" wrapText="1"/>
    </xf>
    <xf numFmtId="3" fontId="7" fillId="0" borderId="32" xfId="0" applyNumberFormat="1" applyFont="1" applyFill="1" applyBorder="1" applyAlignment="1">
      <alignment horizontal="center" vertical="center" shrinkToFit="1"/>
    </xf>
    <xf numFmtId="0" fontId="5" fillId="0" borderId="37" xfId="0" applyFont="1" applyFill="1" applyBorder="1" applyAlignment="1">
      <alignment horizontal="left" vertical="center" wrapText="1"/>
    </xf>
    <xf numFmtId="0" fontId="5" fillId="0" borderId="42" xfId="0" applyFont="1" applyFill="1" applyBorder="1" applyAlignment="1">
      <alignment horizontal="left" vertical="center" wrapText="1"/>
    </xf>
    <xf numFmtId="3" fontId="7" fillId="0" borderId="44" xfId="0" applyNumberFormat="1" applyFont="1" applyFill="1" applyBorder="1" applyAlignment="1">
      <alignment horizontal="center" vertical="center" shrinkToFit="1"/>
    </xf>
    <xf numFmtId="3" fontId="7" fillId="4" borderId="28" xfId="0" applyNumberFormat="1" applyFont="1" applyFill="1" applyBorder="1" applyAlignment="1">
      <alignment horizontal="center" vertical="center" shrinkToFit="1"/>
    </xf>
    <xf numFmtId="3" fontId="7" fillId="4" borderId="1" xfId="0" applyNumberFormat="1" applyFont="1" applyFill="1" applyBorder="1" applyAlignment="1">
      <alignment horizontal="center" vertical="center" shrinkToFit="1"/>
    </xf>
    <xf numFmtId="3" fontId="7" fillId="4" borderId="53" xfId="0" applyNumberFormat="1" applyFont="1" applyFill="1" applyBorder="1" applyAlignment="1">
      <alignment horizontal="center" vertical="center" shrinkToFit="1"/>
    </xf>
    <xf numFmtId="0" fontId="7" fillId="6" borderId="37" xfId="0" applyFont="1" applyFill="1" applyBorder="1" applyAlignment="1">
      <alignment horizontal="center" vertical="center"/>
    </xf>
    <xf numFmtId="0" fontId="7" fillId="6" borderId="38" xfId="0" applyFont="1" applyFill="1" applyBorder="1" applyAlignment="1">
      <alignment horizontal="center" vertical="center"/>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72" xfId="0" applyFont="1" applyFill="1" applyBorder="1" applyAlignment="1">
      <alignment vertical="center"/>
    </xf>
    <xf numFmtId="0" fontId="3" fillId="0" borderId="0" xfId="0" applyFont="1" applyFill="1" applyBorder="1" applyAlignment="1">
      <alignment vertical="center"/>
    </xf>
    <xf numFmtId="3" fontId="7" fillId="0" borderId="32" xfId="0" applyNumberFormat="1" applyFont="1" applyFill="1" applyBorder="1" applyAlignment="1">
      <alignment horizontal="right" vertical="center" shrinkToFit="1"/>
    </xf>
    <xf numFmtId="3" fontId="7" fillId="0" borderId="28" xfId="0" applyNumberFormat="1" applyFont="1" applyFill="1" applyBorder="1" applyAlignment="1">
      <alignment horizontal="right" vertical="center" shrinkToFit="1"/>
    </xf>
    <xf numFmtId="3" fontId="7" fillId="0" borderId="1" xfId="0" applyNumberFormat="1" applyFont="1" applyFill="1" applyBorder="1" applyAlignment="1">
      <alignment horizontal="right" vertical="center" shrinkToFit="1"/>
    </xf>
    <xf numFmtId="3" fontId="7" fillId="0" borderId="37" xfId="0" applyNumberFormat="1" applyFont="1" applyFill="1" applyBorder="1" applyAlignment="1">
      <alignment horizontal="right" vertical="center" shrinkToFit="1"/>
    </xf>
    <xf numFmtId="3" fontId="7" fillId="0" borderId="9" xfId="0" applyNumberFormat="1" applyFont="1" applyFill="1" applyBorder="1" applyAlignment="1">
      <alignment horizontal="right" vertical="center" shrinkToFit="1"/>
    </xf>
    <xf numFmtId="3" fontId="7" fillId="0" borderId="42" xfId="0" applyNumberFormat="1" applyFont="1" applyFill="1" applyBorder="1" applyAlignment="1">
      <alignment horizontal="right" vertical="center" shrinkToFit="1"/>
    </xf>
    <xf numFmtId="3" fontId="7" fillId="0" borderId="44" xfId="0" applyNumberFormat="1" applyFont="1" applyFill="1" applyBorder="1" applyAlignment="1">
      <alignment horizontal="right" vertical="center" shrinkToFit="1"/>
    </xf>
    <xf numFmtId="3" fontId="7" fillId="0" borderId="22" xfId="0" applyNumberFormat="1" applyFont="1" applyFill="1" applyBorder="1" applyAlignment="1">
      <alignment horizontal="right" vertical="center" shrinkToFit="1"/>
    </xf>
    <xf numFmtId="3" fontId="7" fillId="4" borderId="37" xfId="0" applyNumberFormat="1" applyFont="1" applyFill="1" applyBorder="1" applyAlignment="1">
      <alignment horizontal="right" vertical="center" shrinkToFit="1"/>
    </xf>
    <xf numFmtId="3" fontId="7" fillId="4" borderId="42" xfId="0" applyNumberFormat="1" applyFont="1" applyFill="1" applyBorder="1" applyAlignment="1">
      <alignment horizontal="right" vertical="center" shrinkToFit="1"/>
    </xf>
    <xf numFmtId="3" fontId="7" fillId="3" borderId="53" xfId="0" applyNumberFormat="1" applyFont="1" applyFill="1" applyBorder="1" applyAlignment="1">
      <alignment horizontal="right" vertical="center" shrinkToFit="1"/>
    </xf>
    <xf numFmtId="177" fontId="7" fillId="0" borderId="78" xfId="0" applyNumberFormat="1" applyFont="1" applyFill="1" applyBorder="1" applyAlignment="1">
      <alignment horizontal="right" vertical="center" shrinkToFit="1"/>
    </xf>
    <xf numFmtId="177" fontId="7" fillId="0" borderId="29" xfId="0" applyNumberFormat="1" applyFont="1" applyFill="1" applyBorder="1" applyAlignment="1">
      <alignment horizontal="right" vertical="center" shrinkToFit="1"/>
    </xf>
    <xf numFmtId="177" fontId="7" fillId="0" borderId="35" xfId="0" applyNumberFormat="1" applyFont="1" applyFill="1" applyBorder="1" applyAlignment="1">
      <alignment horizontal="right" vertical="center" shrinkToFit="1"/>
    </xf>
    <xf numFmtId="177" fontId="7" fillId="0" borderId="33" xfId="0" applyNumberFormat="1" applyFont="1" applyFill="1" applyBorder="1" applyAlignment="1">
      <alignment horizontal="right" vertical="center" shrinkToFit="1"/>
    </xf>
    <xf numFmtId="3" fontId="3" fillId="0" borderId="9" xfId="0" applyNumberFormat="1" applyFont="1" applyFill="1" applyBorder="1" applyAlignment="1">
      <alignment horizontal="right" vertical="center"/>
    </xf>
    <xf numFmtId="3" fontId="3" fillId="0" borderId="71" xfId="0" applyNumberFormat="1" applyFont="1" applyFill="1" applyBorder="1" applyAlignment="1">
      <alignment horizontal="right" vertical="center"/>
    </xf>
    <xf numFmtId="178" fontId="3" fillId="0" borderId="40" xfId="0" applyNumberFormat="1" applyFont="1" applyFill="1" applyBorder="1" applyAlignment="1">
      <alignment horizontal="right" vertical="center"/>
    </xf>
    <xf numFmtId="178" fontId="3" fillId="0" borderId="73" xfId="0" applyNumberFormat="1" applyFont="1" applyFill="1" applyBorder="1" applyAlignment="1">
      <alignment horizontal="right" vertical="center"/>
    </xf>
    <xf numFmtId="0" fontId="3" fillId="0" borderId="9" xfId="0" applyFont="1" applyFill="1" applyBorder="1" applyAlignment="1">
      <alignment horizontal="right" vertical="center"/>
    </xf>
    <xf numFmtId="0" fontId="3" fillId="0" borderId="71" xfId="0" applyFont="1" applyFill="1" applyBorder="1" applyAlignment="1">
      <alignment horizontal="right" vertical="center"/>
    </xf>
    <xf numFmtId="3" fontId="7" fillId="3" borderId="3" xfId="0" applyNumberFormat="1" applyFont="1" applyFill="1" applyBorder="1" applyAlignment="1">
      <alignment horizontal="right" vertical="center" shrinkToFit="1"/>
    </xf>
    <xf numFmtId="3" fontId="7" fillId="3" borderId="32" xfId="0" applyNumberFormat="1" applyFont="1" applyFill="1" applyBorder="1" applyAlignment="1">
      <alignment horizontal="right" vertical="center" shrinkToFit="1"/>
    </xf>
    <xf numFmtId="3" fontId="7" fillId="3" borderId="28" xfId="0" applyNumberFormat="1" applyFont="1" applyFill="1" applyBorder="1" applyAlignment="1">
      <alignment horizontal="right" vertical="center" shrinkToFit="1"/>
    </xf>
    <xf numFmtId="3" fontId="7" fillId="3" borderId="1" xfId="0" applyNumberFormat="1" applyFont="1" applyFill="1" applyBorder="1" applyAlignment="1">
      <alignment horizontal="right" vertical="center" shrinkToFit="1"/>
    </xf>
    <xf numFmtId="3" fontId="7" fillId="3" borderId="37" xfId="0" applyNumberFormat="1" applyFont="1" applyFill="1" applyBorder="1" applyAlignment="1">
      <alignment horizontal="right" vertical="center" shrinkToFit="1"/>
    </xf>
    <xf numFmtId="3" fontId="7" fillId="3" borderId="9" xfId="0" applyNumberFormat="1" applyFont="1" applyFill="1" applyBorder="1" applyAlignment="1">
      <alignment horizontal="right" vertical="center" shrinkToFit="1"/>
    </xf>
    <xf numFmtId="3" fontId="7" fillId="3" borderId="42" xfId="0" applyNumberFormat="1" applyFont="1" applyFill="1" applyBorder="1" applyAlignment="1">
      <alignment horizontal="right" vertical="center" shrinkToFit="1"/>
    </xf>
    <xf numFmtId="178" fontId="3" fillId="0" borderId="81" xfId="0" applyNumberFormat="1" applyFont="1" applyFill="1" applyBorder="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6" borderId="9" xfId="0" applyFont="1" applyFill="1" applyBorder="1" applyAlignment="1">
      <alignment horizontal="center" vertical="center"/>
    </xf>
    <xf numFmtId="3" fontId="7" fillId="3" borderId="53"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84" xfId="0" applyFont="1" applyFill="1" applyBorder="1" applyAlignment="1">
      <alignment horizontal="center" vertical="center" wrapText="1"/>
    </xf>
    <xf numFmtId="1" fontId="7" fillId="4" borderId="9" xfId="0" applyNumberFormat="1" applyFont="1" applyFill="1" applyBorder="1" applyAlignment="1">
      <alignment horizontal="center" vertical="center" shrinkToFit="1"/>
    </xf>
    <xf numFmtId="3" fontId="7" fillId="4" borderId="9" xfId="0" applyNumberFormat="1" applyFont="1" applyFill="1" applyBorder="1" applyAlignment="1">
      <alignment horizontal="right" vertical="center" shrinkToFit="1"/>
    </xf>
    <xf numFmtId="0" fontId="3" fillId="0" borderId="0"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37"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 fillId="0" borderId="0" xfId="0" applyFont="1" applyFill="1" applyBorder="1" applyAlignment="1">
      <alignment horizontal="center" vertical="center"/>
    </xf>
    <xf numFmtId="3" fontId="7" fillId="4" borderId="3" xfId="0" applyNumberFormat="1" applyFont="1" applyFill="1" applyBorder="1" applyAlignment="1">
      <alignment horizontal="center" vertical="center" shrinkToFit="1"/>
    </xf>
    <xf numFmtId="0" fontId="5" fillId="0" borderId="9" xfId="0" applyFont="1" applyFill="1" applyBorder="1" applyAlignment="1">
      <alignment horizontal="left" vertical="center" shrinkToFit="1"/>
    </xf>
    <xf numFmtId="3" fontId="7" fillId="4" borderId="32" xfId="0" applyNumberFormat="1" applyFont="1" applyFill="1" applyBorder="1" applyAlignment="1">
      <alignment horizontal="center" vertical="center" shrinkToFit="1"/>
    </xf>
    <xf numFmtId="177" fontId="7" fillId="0" borderId="54" xfId="0" applyNumberFormat="1" applyFont="1" applyFill="1" applyBorder="1" applyAlignment="1">
      <alignment horizontal="right" vertical="center" shrinkToFit="1"/>
    </xf>
    <xf numFmtId="177" fontId="7" fillId="0" borderId="95" xfId="0" applyNumberFormat="1" applyFont="1" applyFill="1" applyBorder="1" applyAlignment="1">
      <alignment horizontal="right" vertical="center" shrinkToFit="1"/>
    </xf>
    <xf numFmtId="0" fontId="3" fillId="0" borderId="8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5" xfId="0" applyFont="1" applyFill="1" applyBorder="1" applyAlignment="1">
      <alignment horizontal="center" vertical="center"/>
    </xf>
    <xf numFmtId="0" fontId="16" fillId="2" borderId="66" xfId="0" applyFont="1" applyFill="1" applyBorder="1" applyAlignment="1">
      <alignment horizontal="center" vertical="center"/>
    </xf>
    <xf numFmtId="0" fontId="3" fillId="0" borderId="62" xfId="0" applyFont="1" applyFill="1" applyBorder="1" applyAlignment="1">
      <alignment horizontal="center" vertical="center"/>
    </xf>
    <xf numFmtId="1" fontId="3" fillId="0" borderId="0" xfId="0" applyNumberFormat="1" applyFont="1" applyFill="1" applyBorder="1" applyAlignment="1">
      <alignment horizontal="center" vertical="center"/>
    </xf>
    <xf numFmtId="3" fontId="7" fillId="4" borderId="27" xfId="0" applyNumberFormat="1" applyFont="1" applyFill="1" applyBorder="1" applyAlignment="1">
      <alignment horizontal="center" vertical="center" shrinkToFit="1"/>
    </xf>
    <xf numFmtId="3" fontId="7"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178" fontId="3" fillId="0" borderId="40" xfId="0" applyNumberFormat="1" applyFont="1" applyFill="1" applyBorder="1" applyAlignment="1">
      <alignment horizontal="right" vertical="center"/>
    </xf>
    <xf numFmtId="0" fontId="3" fillId="0" borderId="89" xfId="0" applyFont="1" applyFill="1" applyBorder="1" applyAlignment="1">
      <alignment horizontal="center" vertical="center" shrinkToFit="1"/>
    </xf>
    <xf numFmtId="0" fontId="7" fillId="6" borderId="37" xfId="0" applyFont="1" applyFill="1" applyBorder="1" applyAlignment="1">
      <alignment horizontal="center" vertical="center"/>
    </xf>
    <xf numFmtId="0" fontId="5" fillId="0" borderId="42"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3" fillId="8"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8" borderId="9" xfId="0" applyFont="1" applyFill="1" applyBorder="1" applyAlignment="1">
      <alignment horizontal="center" vertical="center"/>
    </xf>
    <xf numFmtId="49" fontId="3"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4" fillId="4" borderId="0" xfId="0" applyFont="1" applyFill="1" applyBorder="1" applyAlignment="1">
      <alignment horizontal="center" vertical="center" wrapText="1"/>
    </xf>
    <xf numFmtId="56"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left" vertical="center"/>
    </xf>
    <xf numFmtId="0" fontId="5" fillId="0" borderId="0"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right" vertical="top" wrapText="1"/>
    </xf>
    <xf numFmtId="0" fontId="5" fillId="3" borderId="9" xfId="0" applyFont="1" applyFill="1" applyBorder="1" applyAlignment="1">
      <alignment horizontal="center" vertical="center" wrapText="1"/>
    </xf>
    <xf numFmtId="0" fontId="5" fillId="3" borderId="82"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right" wrapText="1"/>
    </xf>
    <xf numFmtId="0" fontId="10" fillId="0" borderId="0" xfId="0" applyFont="1" applyFill="1" applyBorder="1" applyAlignment="1">
      <alignment horizontal="right" vertical="top" wrapText="1"/>
    </xf>
    <xf numFmtId="0" fontId="5" fillId="3"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shrinkToFit="1"/>
    </xf>
    <xf numFmtId="1" fontId="7" fillId="0" borderId="3" xfId="0" applyNumberFormat="1" applyFont="1" applyFill="1" applyBorder="1" applyAlignment="1">
      <alignment horizontal="center" vertical="center" shrinkToFit="1"/>
    </xf>
    <xf numFmtId="0" fontId="3" fillId="0" borderId="55"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7" fillId="0" borderId="17" xfId="0" applyNumberFormat="1" applyFont="1" applyFill="1" applyBorder="1" applyAlignment="1">
      <alignment horizontal="right" vertical="center" shrinkToFit="1"/>
    </xf>
    <xf numFmtId="3" fontId="7" fillId="0" borderId="3" xfId="0" applyNumberFormat="1" applyFont="1" applyFill="1" applyBorder="1" applyAlignment="1">
      <alignment horizontal="right" vertical="center" shrinkToFit="1"/>
    </xf>
    <xf numFmtId="3" fontId="7" fillId="0" borderId="2" xfId="0" applyNumberFormat="1" applyFont="1" applyFill="1" applyBorder="1" applyAlignment="1">
      <alignment horizontal="right" vertical="center" shrinkToFit="1"/>
    </xf>
    <xf numFmtId="1" fontId="7" fillId="0" borderId="82" xfId="0" applyNumberFormat="1" applyFont="1" applyFill="1" applyBorder="1" applyAlignment="1">
      <alignment horizontal="center" vertical="center" wrapText="1" shrinkToFit="1"/>
    </xf>
    <xf numFmtId="1" fontId="7" fillId="0" borderId="83" xfId="0" applyNumberFormat="1" applyFont="1" applyFill="1" applyBorder="1" applyAlignment="1">
      <alignment horizontal="center" vertical="center" shrinkToFit="1"/>
    </xf>
    <xf numFmtId="49" fontId="3" fillId="0" borderId="9" xfId="0" applyNumberFormat="1" applyFont="1" applyFill="1" applyBorder="1" applyAlignment="1">
      <alignment horizontal="center" vertical="center" shrinkToFit="1"/>
    </xf>
    <xf numFmtId="49" fontId="3" fillId="8" borderId="9" xfId="0" applyNumberFormat="1"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0" xfId="0" applyFont="1" applyFill="1" applyBorder="1" applyAlignment="1">
      <alignment horizontal="center" vertical="center"/>
    </xf>
    <xf numFmtId="0" fontId="3" fillId="6" borderId="9" xfId="0" applyFont="1" applyFill="1" applyBorder="1" applyAlignment="1">
      <alignment horizontal="center" vertical="center"/>
    </xf>
    <xf numFmtId="0" fontId="3" fillId="0" borderId="9" xfId="0" applyFont="1" applyFill="1" applyBorder="1" applyAlignment="1">
      <alignment horizontal="center" vertical="center"/>
    </xf>
    <xf numFmtId="0" fontId="13" fillId="0" borderId="25" xfId="0" applyFont="1" applyFill="1" applyBorder="1" applyAlignment="1">
      <alignment horizontal="left" vertical="center"/>
    </xf>
    <xf numFmtId="0" fontId="3" fillId="0" borderId="0" xfId="0" applyFont="1" applyFill="1" applyBorder="1" applyAlignment="1">
      <alignment horizontal="left" vertical="center"/>
    </xf>
    <xf numFmtId="176" fontId="3" fillId="0" borderId="9" xfId="0" applyNumberFormat="1" applyFont="1" applyFill="1" applyBorder="1" applyAlignment="1">
      <alignment horizontal="center" vertical="center"/>
    </xf>
    <xf numFmtId="20" fontId="3" fillId="0" borderId="79" xfId="0" applyNumberFormat="1" applyFont="1" applyFill="1" applyBorder="1" applyAlignment="1">
      <alignment horizontal="left" vertical="center"/>
    </xf>
    <xf numFmtId="0" fontId="3" fillId="0" borderId="79" xfId="0" applyFont="1" applyFill="1" applyBorder="1" applyAlignment="1">
      <alignment horizontal="left" vertical="center"/>
    </xf>
    <xf numFmtId="0" fontId="3" fillId="0" borderId="63" xfId="0" applyFont="1" applyFill="1" applyBorder="1" applyAlignment="1">
      <alignment horizontal="left" vertical="center"/>
    </xf>
    <xf numFmtId="0" fontId="3" fillId="0" borderId="0"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80"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65" xfId="0" applyFont="1" applyFill="1" applyBorder="1" applyAlignment="1">
      <alignment horizontal="left" vertical="center"/>
    </xf>
    <xf numFmtId="20" fontId="3" fillId="0" borderId="0" xfId="0" applyNumberFormat="1" applyFont="1" applyFill="1" applyBorder="1" applyAlignment="1">
      <alignment horizontal="left" vertical="center"/>
    </xf>
    <xf numFmtId="0" fontId="17" fillId="0" borderId="84" xfId="0" applyFont="1" applyFill="1" applyBorder="1" applyAlignment="1">
      <alignment horizontal="center" vertical="center" wrapText="1"/>
    </xf>
    <xf numFmtId="0" fontId="17" fillId="0" borderId="96"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178" fontId="3" fillId="0" borderId="98" xfId="0" applyNumberFormat="1" applyFont="1" applyFill="1" applyBorder="1" applyAlignment="1">
      <alignment horizontal="right" vertical="center"/>
    </xf>
    <xf numFmtId="178" fontId="3" fillId="0" borderId="99" xfId="0" applyNumberFormat="1" applyFont="1" applyFill="1" applyBorder="1" applyAlignment="1">
      <alignment horizontal="right" vertical="center"/>
    </xf>
    <xf numFmtId="0" fontId="3" fillId="0" borderId="3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11" fillId="7" borderId="56" xfId="0" applyFont="1" applyFill="1" applyBorder="1" applyAlignment="1">
      <alignment horizontal="center" vertical="center"/>
    </xf>
    <xf numFmtId="0" fontId="11" fillId="7" borderId="47"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49" xfId="0" applyFont="1" applyFill="1" applyBorder="1" applyAlignment="1">
      <alignment horizontal="center" vertical="center"/>
    </xf>
    <xf numFmtId="176" fontId="12" fillId="0" borderId="45" xfId="0" applyNumberFormat="1" applyFont="1" applyFill="1" applyBorder="1" applyAlignment="1">
      <alignment horizontal="right" vertical="center"/>
    </xf>
    <xf numFmtId="176" fontId="12" fillId="0" borderId="57" xfId="0" applyNumberFormat="1" applyFont="1" applyFill="1" applyBorder="1" applyAlignment="1">
      <alignment horizontal="right" vertical="center"/>
    </xf>
    <xf numFmtId="176" fontId="12" fillId="0" borderId="48" xfId="0" applyNumberFormat="1" applyFont="1" applyFill="1" applyBorder="1" applyAlignment="1">
      <alignment horizontal="right" vertical="center"/>
    </xf>
    <xf numFmtId="176" fontId="12" fillId="0" borderId="63" xfId="0" applyNumberFormat="1" applyFont="1" applyFill="1" applyBorder="1" applyAlignment="1">
      <alignment horizontal="right" vertical="center"/>
    </xf>
    <xf numFmtId="0" fontId="3" fillId="0" borderId="67" xfId="0" applyFont="1" applyFill="1" applyBorder="1" applyAlignment="1">
      <alignment horizontal="center" vertical="center"/>
    </xf>
    <xf numFmtId="0" fontId="3" fillId="0" borderId="69" xfId="0" applyFont="1" applyFill="1" applyBorder="1" applyAlignment="1">
      <alignment horizontal="center" vertical="center"/>
    </xf>
    <xf numFmtId="0" fontId="2" fillId="5" borderId="0" xfId="0" applyFont="1" applyFill="1" applyBorder="1" applyAlignment="1">
      <alignment horizontal="center" vertical="center" wrapText="1"/>
    </xf>
    <xf numFmtId="176" fontId="3" fillId="0" borderId="66"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72" xfId="0" applyFont="1" applyFill="1" applyBorder="1" applyAlignment="1">
      <alignment horizontal="center" vertical="center"/>
    </xf>
    <xf numFmtId="0" fontId="5" fillId="6" borderId="3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7" fillId="6" borderId="37" xfId="0" applyFont="1" applyFill="1" applyBorder="1" applyAlignment="1">
      <alignment horizontal="center" vertical="center"/>
    </xf>
    <xf numFmtId="0" fontId="7" fillId="6" borderId="38"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31" xfId="0" applyFont="1" applyFill="1" applyBorder="1" applyAlignment="1">
      <alignment horizontal="center" vertical="center" wrapText="1"/>
    </xf>
    <xf numFmtId="176" fontId="3" fillId="0" borderId="10" xfId="0" applyNumberFormat="1" applyFont="1" applyFill="1" applyBorder="1" applyAlignment="1">
      <alignment horizontal="right" vertical="center"/>
    </xf>
    <xf numFmtId="176" fontId="3" fillId="0" borderId="61"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59" xfId="0" applyNumberFormat="1" applyFont="1" applyFill="1" applyBorder="1" applyAlignment="1">
      <alignment horizontal="right" vertical="center"/>
    </xf>
    <xf numFmtId="0" fontId="11" fillId="5" borderId="6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62" xfId="0" applyFont="1" applyFill="1" applyBorder="1" applyAlignment="1">
      <alignment horizontal="center" vertical="center"/>
    </xf>
    <xf numFmtId="0" fontId="11" fillId="5" borderId="49" xfId="0" applyFont="1" applyFill="1" applyBorder="1" applyAlignment="1">
      <alignment horizontal="center" vertical="center"/>
    </xf>
    <xf numFmtId="176" fontId="3" fillId="0" borderId="48" xfId="0" applyNumberFormat="1" applyFont="1" applyFill="1" applyBorder="1" applyAlignment="1">
      <alignment horizontal="right" vertical="center"/>
    </xf>
    <xf numFmtId="176" fontId="3" fillId="0" borderId="63" xfId="0" applyNumberFormat="1" applyFont="1" applyFill="1" applyBorder="1" applyAlignment="1">
      <alignment horizontal="right" vertical="center"/>
    </xf>
    <xf numFmtId="0" fontId="11" fillId="5" borderId="66" xfId="0" applyFont="1" applyFill="1" applyBorder="1" applyAlignment="1">
      <alignment horizontal="center" vertical="center" wrapText="1"/>
    </xf>
    <xf numFmtId="0" fontId="11" fillId="5" borderId="55" xfId="0" applyFont="1" applyFill="1" applyBorder="1" applyAlignment="1">
      <alignment horizontal="center" vertical="center"/>
    </xf>
    <xf numFmtId="0" fontId="11" fillId="5" borderId="58" xfId="0" applyFont="1" applyFill="1" applyBorder="1" applyAlignment="1">
      <alignment horizontal="center" vertical="center"/>
    </xf>
    <xf numFmtId="0" fontId="11" fillId="5" borderId="13" xfId="0" applyFont="1" applyFill="1" applyBorder="1" applyAlignment="1">
      <alignment horizontal="center" vertical="center"/>
    </xf>
    <xf numFmtId="176" fontId="3" fillId="0" borderId="24" xfId="0" applyNumberFormat="1" applyFont="1" applyFill="1" applyBorder="1" applyAlignment="1">
      <alignment horizontal="right" vertical="center"/>
    </xf>
    <xf numFmtId="176" fontId="3" fillId="0" borderId="65" xfId="0" applyNumberFormat="1" applyFont="1" applyFill="1" applyBorder="1" applyAlignment="1">
      <alignment horizontal="right" vertical="center"/>
    </xf>
    <xf numFmtId="0" fontId="11" fillId="5" borderId="56" xfId="0" applyFont="1" applyFill="1" applyBorder="1" applyAlignment="1">
      <alignment horizontal="center" vertical="center"/>
    </xf>
    <xf numFmtId="0" fontId="11" fillId="5" borderId="47" xfId="0" applyFont="1" applyFill="1" applyBorder="1" applyAlignment="1">
      <alignment horizontal="center" vertical="center"/>
    </xf>
    <xf numFmtId="176" fontId="3" fillId="0" borderId="45"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0" fontId="11" fillId="5" borderId="60" xfId="0" applyFont="1" applyFill="1" applyBorder="1" applyAlignment="1">
      <alignment horizontal="center" vertical="center" wrapText="1"/>
    </xf>
    <xf numFmtId="0" fontId="3" fillId="0" borderId="68" xfId="0" applyFont="1" applyFill="1" applyBorder="1" applyAlignment="1">
      <alignment horizontal="center" vertical="center"/>
    </xf>
    <xf numFmtId="0" fontId="11" fillId="5" borderId="56" xfId="0" applyFont="1" applyFill="1" applyBorder="1" applyAlignment="1">
      <alignment horizontal="center" vertical="center" wrapText="1"/>
    </xf>
    <xf numFmtId="0" fontId="5" fillId="3" borderId="74" xfId="0" applyFont="1" applyFill="1" applyBorder="1" applyAlignment="1">
      <alignment horizontal="center" vertical="center" wrapText="1"/>
    </xf>
    <xf numFmtId="0" fontId="5" fillId="3" borderId="75"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77" xfId="0" applyFont="1" applyFill="1" applyBorder="1" applyAlignment="1">
      <alignment horizontal="center" vertical="center" wrapText="1"/>
    </xf>
    <xf numFmtId="178" fontId="3" fillId="0" borderId="9" xfId="0" applyNumberFormat="1" applyFont="1" applyFill="1" applyBorder="1" applyAlignment="1">
      <alignment horizontal="right" vertical="center"/>
    </xf>
    <xf numFmtId="178" fontId="3" fillId="0" borderId="40" xfId="0" applyNumberFormat="1" applyFont="1" applyFill="1" applyBorder="1" applyAlignment="1">
      <alignment horizontal="right" vertical="center"/>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2" fillId="5" borderId="64" xfId="0" applyFont="1" applyFill="1" applyBorder="1" applyAlignment="1">
      <alignment horizontal="center" vertical="center" wrapText="1"/>
    </xf>
    <xf numFmtId="178" fontId="3" fillId="0" borderId="42" xfId="0" applyNumberFormat="1" applyFont="1" applyFill="1" applyBorder="1" applyAlignment="1">
      <alignment horizontal="right" vertical="center"/>
    </xf>
    <xf numFmtId="178" fontId="3" fillId="0" borderId="43" xfId="0" applyNumberFormat="1" applyFont="1" applyFill="1" applyBorder="1" applyAlignment="1">
      <alignment horizontal="righ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177" fontId="3" fillId="0" borderId="66" xfId="0" applyNumberFormat="1" applyFont="1" applyFill="1" applyBorder="1" applyAlignment="1">
      <alignment horizontal="center" vertical="center"/>
    </xf>
    <xf numFmtId="0" fontId="3" fillId="0" borderId="0" xfId="0" applyFont="1" applyFill="1" applyBorder="1" applyAlignment="1">
      <alignment horizontal="right" vertical="top"/>
    </xf>
    <xf numFmtId="0" fontId="3" fillId="0" borderId="80" xfId="0" applyFont="1" applyFill="1" applyBorder="1" applyAlignment="1">
      <alignment horizontal="righ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05"/>
  <sheetViews>
    <sheetView zoomScale="90" zoomScaleNormal="90" workbookViewId="0">
      <selection activeCell="A8" sqref="A8:J8"/>
    </sheetView>
  </sheetViews>
  <sheetFormatPr defaultRowHeight="12" x14ac:dyDescent="0.25"/>
  <cols>
    <col min="1" max="1" width="6.77734375" style="1" customWidth="1"/>
    <col min="2" max="2" width="5.77734375" style="1" customWidth="1"/>
    <col min="3" max="3" width="28" style="10" customWidth="1"/>
    <col min="4" max="4" width="8.5546875" style="1" customWidth="1"/>
    <col min="5" max="6" width="11.44140625" style="1" customWidth="1"/>
    <col min="7" max="10" width="15.6640625" style="1" customWidth="1"/>
    <col min="11" max="12" width="8.88671875" style="106"/>
    <col min="13" max="16384" width="8.88671875" style="1"/>
  </cols>
  <sheetData>
    <row r="1" spans="1:12" ht="32.4" customHeight="1" x14ac:dyDescent="0.25">
      <c r="A1" s="146" t="s">
        <v>250</v>
      </c>
      <c r="B1" s="146"/>
      <c r="C1" s="146"/>
      <c r="D1" s="146"/>
      <c r="E1" s="146"/>
      <c r="F1" s="146"/>
      <c r="G1" s="146"/>
      <c r="H1" s="146"/>
      <c r="I1" s="146"/>
      <c r="J1" s="146"/>
    </row>
    <row r="2" spans="1:12" ht="13.2" customHeight="1" x14ac:dyDescent="0.25">
      <c r="A2" s="2"/>
      <c r="B2" s="2"/>
      <c r="C2" s="9"/>
      <c r="D2" s="2"/>
      <c r="E2" s="2"/>
      <c r="F2" s="2"/>
      <c r="G2" s="2"/>
      <c r="H2" s="2"/>
      <c r="I2" s="2"/>
      <c r="J2" s="7" t="s">
        <v>0</v>
      </c>
    </row>
    <row r="3" spans="1:12" s="6" customFormat="1" ht="22.8" customHeight="1" x14ac:dyDescent="0.25">
      <c r="A3" s="147" t="s">
        <v>83</v>
      </c>
      <c r="B3" s="147"/>
      <c r="C3" s="147"/>
      <c r="D3" s="147"/>
      <c r="E3" s="147"/>
      <c r="F3" s="147"/>
      <c r="G3" s="147"/>
      <c r="H3" s="147"/>
      <c r="I3" s="147"/>
      <c r="J3" s="147"/>
      <c r="K3" s="121"/>
      <c r="L3" s="121"/>
    </row>
    <row r="4" spans="1:12" s="6" customFormat="1" ht="22.8" customHeight="1" x14ac:dyDescent="0.25">
      <c r="A4" s="147"/>
      <c r="B4" s="147"/>
      <c r="C4" s="147"/>
      <c r="D4" s="147"/>
      <c r="E4" s="147"/>
      <c r="F4" s="147"/>
      <c r="G4" s="147"/>
      <c r="H4" s="147"/>
      <c r="I4" s="147"/>
      <c r="J4" s="147"/>
      <c r="K4" s="121"/>
      <c r="L4" s="121"/>
    </row>
    <row r="5" spans="1:12" s="6" customFormat="1" ht="22.8" customHeight="1" x14ac:dyDescent="0.25">
      <c r="A5" s="148" t="s">
        <v>36</v>
      </c>
      <c r="B5" s="148"/>
      <c r="C5" s="148"/>
      <c r="D5" s="78"/>
      <c r="E5" s="78"/>
      <c r="F5" s="78"/>
      <c r="G5" s="78"/>
      <c r="H5" s="78"/>
      <c r="I5" s="78"/>
      <c r="J5" s="78"/>
      <c r="K5" s="121"/>
      <c r="L5" s="121"/>
    </row>
    <row r="6" spans="1:12" s="6" customFormat="1" ht="22.8" customHeight="1" x14ac:dyDescent="0.25">
      <c r="A6" s="123" t="s">
        <v>35</v>
      </c>
      <c r="B6" s="123"/>
      <c r="C6" s="123"/>
      <c r="D6" s="123"/>
      <c r="E6" s="123"/>
      <c r="F6" s="123"/>
      <c r="G6" s="123"/>
      <c r="H6" s="123"/>
      <c r="I6" s="123"/>
      <c r="J6" s="123"/>
      <c r="K6" s="121"/>
      <c r="L6" s="121"/>
    </row>
    <row r="7" spans="1:12" s="6" customFormat="1" ht="22.8" customHeight="1" x14ac:dyDescent="0.25">
      <c r="A7" s="123" t="s">
        <v>235</v>
      </c>
      <c r="B7" s="123"/>
      <c r="C7" s="123"/>
      <c r="D7" s="123"/>
      <c r="E7" s="123"/>
      <c r="F7" s="123"/>
      <c r="G7" s="123"/>
      <c r="H7" s="123"/>
      <c r="I7" s="123"/>
      <c r="J7" s="123"/>
      <c r="K7" s="121"/>
      <c r="L7" s="121"/>
    </row>
    <row r="8" spans="1:12" s="6" customFormat="1" ht="22.8" customHeight="1" x14ac:dyDescent="0.25">
      <c r="A8" s="123" t="s">
        <v>50</v>
      </c>
      <c r="B8" s="123"/>
      <c r="C8" s="123"/>
      <c r="D8" s="123"/>
      <c r="E8" s="123"/>
      <c r="F8" s="123"/>
      <c r="G8" s="123"/>
      <c r="H8" s="123"/>
      <c r="I8" s="123"/>
      <c r="J8" s="123"/>
      <c r="K8" s="121"/>
      <c r="L8" s="121"/>
    </row>
    <row r="9" spans="1:12" s="6" customFormat="1" ht="22.8" customHeight="1" x14ac:dyDescent="0.25">
      <c r="A9" s="123" t="s">
        <v>69</v>
      </c>
      <c r="B9" s="123"/>
      <c r="C9" s="123"/>
      <c r="D9" s="123"/>
      <c r="E9" s="123"/>
      <c r="F9" s="123"/>
      <c r="G9" s="123"/>
      <c r="H9" s="123"/>
      <c r="I9" s="123"/>
      <c r="J9" s="123"/>
      <c r="K9" s="121"/>
      <c r="L9" s="121"/>
    </row>
    <row r="10" spans="1:12" s="6" customFormat="1" ht="22.8" customHeight="1" x14ac:dyDescent="0.25">
      <c r="A10" s="123" t="s">
        <v>217</v>
      </c>
      <c r="B10" s="123"/>
      <c r="C10" s="123"/>
      <c r="D10" s="123"/>
      <c r="E10" s="123"/>
      <c r="F10" s="123"/>
      <c r="G10" s="123"/>
      <c r="H10" s="123"/>
      <c r="I10" s="123"/>
      <c r="J10" s="123"/>
      <c r="K10" s="121"/>
      <c r="L10" s="121"/>
    </row>
    <row r="11" spans="1:12" ht="16.8" customHeight="1" x14ac:dyDescent="0.25">
      <c r="A11" s="78"/>
      <c r="B11" s="78"/>
      <c r="C11" s="78"/>
      <c r="D11" s="78"/>
      <c r="E11" s="78"/>
      <c r="F11" s="78"/>
      <c r="G11" s="78"/>
      <c r="H11" s="78"/>
      <c r="I11" s="78"/>
      <c r="J11" s="78"/>
    </row>
    <row r="12" spans="1:12" s="6" customFormat="1" ht="22.8" customHeight="1" x14ac:dyDescent="0.25">
      <c r="A12" s="148" t="s">
        <v>34</v>
      </c>
      <c r="B12" s="148"/>
      <c r="C12" s="148"/>
      <c r="D12" s="78"/>
      <c r="E12" s="78"/>
      <c r="F12" s="78"/>
      <c r="G12" s="78"/>
      <c r="H12" s="78"/>
      <c r="I12" s="78"/>
      <c r="J12" s="78"/>
      <c r="K12" s="121"/>
      <c r="L12" s="121"/>
    </row>
    <row r="13" spans="1:12" s="6" customFormat="1" ht="22.8" customHeight="1" x14ac:dyDescent="0.25">
      <c r="A13" s="123" t="s">
        <v>37</v>
      </c>
      <c r="B13" s="123"/>
      <c r="C13" s="123"/>
      <c r="D13" s="123"/>
      <c r="E13" s="123"/>
      <c r="F13" s="123"/>
      <c r="G13" s="123"/>
      <c r="H13" s="123"/>
      <c r="I13" s="123"/>
      <c r="J13" s="123"/>
      <c r="K13" s="121"/>
      <c r="L13" s="121"/>
    </row>
    <row r="14" spans="1:12" s="6" customFormat="1" ht="16.8" customHeight="1" x14ac:dyDescent="0.25">
      <c r="A14" s="123"/>
      <c r="B14" s="123"/>
      <c r="C14" s="123"/>
      <c r="D14" s="123"/>
      <c r="E14" s="123"/>
      <c r="F14" s="123"/>
      <c r="G14" s="123"/>
      <c r="H14" s="123"/>
      <c r="I14" s="123"/>
      <c r="J14" s="123"/>
      <c r="K14" s="121"/>
      <c r="L14" s="121"/>
    </row>
    <row r="15" spans="1:12" s="6" customFormat="1" ht="22.8" customHeight="1" x14ac:dyDescent="0.25">
      <c r="A15" s="148" t="s">
        <v>38</v>
      </c>
      <c r="B15" s="148"/>
      <c r="C15" s="148"/>
      <c r="D15" s="78"/>
      <c r="E15" s="78"/>
      <c r="F15" s="78"/>
      <c r="G15" s="78"/>
      <c r="H15" s="78"/>
      <c r="I15" s="78"/>
      <c r="J15" s="78"/>
      <c r="K15" s="121"/>
      <c r="L15" s="121"/>
    </row>
    <row r="16" spans="1:12" s="6" customFormat="1" ht="22.8" customHeight="1" x14ac:dyDescent="0.25">
      <c r="A16" s="123" t="s">
        <v>39</v>
      </c>
      <c r="B16" s="123"/>
      <c r="C16" s="123"/>
      <c r="D16" s="123"/>
      <c r="E16" s="123"/>
      <c r="F16" s="123"/>
      <c r="G16" s="123"/>
      <c r="H16" s="123"/>
      <c r="I16" s="123"/>
      <c r="J16" s="123"/>
      <c r="K16" s="121"/>
      <c r="L16" s="121"/>
    </row>
    <row r="17" spans="1:12" s="6" customFormat="1" ht="22.8" customHeight="1" x14ac:dyDescent="0.25">
      <c r="A17" s="123" t="s">
        <v>40</v>
      </c>
      <c r="B17" s="123"/>
      <c r="C17" s="123"/>
      <c r="D17" s="123"/>
      <c r="E17" s="123"/>
      <c r="F17" s="123"/>
      <c r="G17" s="123"/>
      <c r="H17" s="123"/>
      <c r="I17" s="123"/>
      <c r="J17" s="123"/>
      <c r="K17" s="121"/>
      <c r="L17" s="121"/>
    </row>
    <row r="18" spans="1:12" s="6" customFormat="1" ht="16.8" customHeight="1" x14ac:dyDescent="0.25">
      <c r="A18" s="123"/>
      <c r="B18" s="123"/>
      <c r="C18" s="123"/>
      <c r="D18" s="123"/>
      <c r="E18" s="123"/>
      <c r="F18" s="123"/>
      <c r="G18" s="123"/>
      <c r="H18" s="123"/>
      <c r="I18" s="123"/>
      <c r="J18" s="123"/>
      <c r="K18" s="121"/>
      <c r="L18" s="121"/>
    </row>
    <row r="19" spans="1:12" s="6" customFormat="1" ht="22.8" customHeight="1" x14ac:dyDescent="0.25">
      <c r="A19" s="148" t="s">
        <v>41</v>
      </c>
      <c r="B19" s="148"/>
      <c r="C19" s="148"/>
      <c r="D19" s="78"/>
      <c r="E19" s="78"/>
      <c r="F19" s="78"/>
      <c r="G19" s="78"/>
      <c r="H19" s="78"/>
      <c r="I19" s="78"/>
      <c r="J19" s="78"/>
      <c r="K19" s="121"/>
      <c r="L19" s="121"/>
    </row>
    <row r="20" spans="1:12" s="6" customFormat="1" ht="22.8" customHeight="1" x14ac:dyDescent="0.25">
      <c r="A20" s="123" t="s">
        <v>169</v>
      </c>
      <c r="B20" s="123"/>
      <c r="C20" s="123"/>
      <c r="D20" s="123"/>
      <c r="E20" s="123"/>
      <c r="F20" s="123"/>
      <c r="G20" s="123"/>
      <c r="H20" s="123"/>
      <c r="I20" s="123"/>
      <c r="J20" s="123"/>
      <c r="K20" s="121"/>
      <c r="L20" s="121"/>
    </row>
    <row r="21" spans="1:12" s="6" customFormat="1" ht="22.8" customHeight="1" x14ac:dyDescent="0.25">
      <c r="A21" s="123" t="s">
        <v>42</v>
      </c>
      <c r="B21" s="123"/>
      <c r="C21" s="123"/>
      <c r="D21" s="123"/>
      <c r="E21" s="123"/>
      <c r="F21" s="123"/>
      <c r="G21" s="123"/>
      <c r="H21" s="123"/>
      <c r="I21" s="123"/>
      <c r="J21" s="123"/>
      <c r="K21" s="121"/>
      <c r="L21" s="121"/>
    </row>
    <row r="22" spans="1:12" s="6" customFormat="1" ht="22.8" customHeight="1" x14ac:dyDescent="0.15">
      <c r="A22" s="149" t="s">
        <v>47</v>
      </c>
      <c r="B22" s="149"/>
      <c r="C22" s="149"/>
      <c r="D22" s="149"/>
      <c r="E22" s="149"/>
      <c r="F22" s="149"/>
      <c r="G22" s="149"/>
      <c r="H22" s="149"/>
      <c r="I22" s="149"/>
      <c r="J22" s="149"/>
      <c r="K22" s="121"/>
      <c r="L22" s="121"/>
    </row>
    <row r="23" spans="1:12" ht="22.8" customHeight="1" x14ac:dyDescent="0.25">
      <c r="A23" s="128" t="s">
        <v>1</v>
      </c>
      <c r="B23" s="128" t="s">
        <v>32</v>
      </c>
      <c r="C23" s="128" t="s">
        <v>2</v>
      </c>
      <c r="D23" s="129" t="s">
        <v>196</v>
      </c>
      <c r="E23" s="128" t="s">
        <v>3</v>
      </c>
      <c r="F23" s="128"/>
      <c r="G23" s="128" t="s">
        <v>67</v>
      </c>
      <c r="H23" s="128"/>
      <c r="I23" s="128"/>
      <c r="J23" s="128"/>
    </row>
    <row r="24" spans="1:12" ht="40.799999999999997" customHeight="1" x14ac:dyDescent="0.25">
      <c r="A24" s="128"/>
      <c r="B24" s="128"/>
      <c r="C24" s="128"/>
      <c r="D24" s="130"/>
      <c r="E24" s="74" t="s">
        <v>4</v>
      </c>
      <c r="F24" s="74" t="s">
        <v>5</v>
      </c>
      <c r="G24" s="81" t="s">
        <v>43</v>
      </c>
      <c r="H24" s="81" t="s">
        <v>44</v>
      </c>
      <c r="I24" s="81" t="s">
        <v>45</v>
      </c>
      <c r="J24" s="81" t="s">
        <v>46</v>
      </c>
    </row>
    <row r="25" spans="1:12" s="80" customFormat="1" ht="22.8" customHeight="1" x14ac:dyDescent="0.25">
      <c r="A25" s="145" t="s">
        <v>28</v>
      </c>
      <c r="B25" s="137" t="s">
        <v>225</v>
      </c>
      <c r="C25" s="14" t="s">
        <v>6</v>
      </c>
      <c r="D25" s="15">
        <v>736</v>
      </c>
      <c r="E25" s="79" t="s">
        <v>7</v>
      </c>
      <c r="F25" s="79" t="s">
        <v>7</v>
      </c>
      <c r="G25" s="43">
        <v>68000</v>
      </c>
      <c r="H25" s="43">
        <v>68000</v>
      </c>
      <c r="I25" s="43">
        <v>51000</v>
      </c>
      <c r="J25" s="43">
        <v>17000</v>
      </c>
      <c r="K25" s="106" t="s">
        <v>286</v>
      </c>
      <c r="L25" s="102">
        <f>SUM(F28+F29+F30+F31+F34+F35+F37+F38+F39+F40+F42+F43+F45+F46+F47+F48)</f>
        <v>1668</v>
      </c>
    </row>
    <row r="26" spans="1:12" s="80" customFormat="1" ht="22.8" customHeight="1" x14ac:dyDescent="0.25">
      <c r="A26" s="145"/>
      <c r="B26" s="137"/>
      <c r="C26" s="14" t="s">
        <v>8</v>
      </c>
      <c r="D26" s="15">
        <v>253</v>
      </c>
      <c r="E26" s="79" t="s">
        <v>7</v>
      </c>
      <c r="F26" s="79" t="s">
        <v>7</v>
      </c>
      <c r="G26" s="43">
        <v>24000</v>
      </c>
      <c r="H26" s="43">
        <v>24000</v>
      </c>
      <c r="I26" s="43">
        <v>18000</v>
      </c>
      <c r="J26" s="43">
        <v>6000</v>
      </c>
      <c r="K26" s="106" t="s">
        <v>292</v>
      </c>
      <c r="L26" s="102">
        <f>SUM(F28:F29)</f>
        <v>311</v>
      </c>
    </row>
    <row r="27" spans="1:12" s="80" customFormat="1" ht="22.8" customHeight="1" x14ac:dyDescent="0.25">
      <c r="A27" s="145" t="s">
        <v>29</v>
      </c>
      <c r="B27" s="137" t="s">
        <v>226</v>
      </c>
      <c r="C27" s="14" t="s">
        <v>9</v>
      </c>
      <c r="D27" s="15">
        <v>176</v>
      </c>
      <c r="E27" s="79" t="s">
        <v>7</v>
      </c>
      <c r="F27" s="79" t="s">
        <v>7</v>
      </c>
      <c r="G27" s="43">
        <v>18000</v>
      </c>
      <c r="H27" s="43">
        <v>18000</v>
      </c>
      <c r="I27" s="43">
        <v>13500</v>
      </c>
      <c r="J27" s="43">
        <v>4500</v>
      </c>
      <c r="K27" s="120" t="s">
        <v>287</v>
      </c>
      <c r="L27" s="102">
        <f>SUM(F28:F31)</f>
        <v>489</v>
      </c>
    </row>
    <row r="28" spans="1:12" s="86" customFormat="1" ht="22.8" customHeight="1" x14ac:dyDescent="0.25">
      <c r="A28" s="145"/>
      <c r="B28" s="137"/>
      <c r="C28" s="14" t="s">
        <v>10</v>
      </c>
      <c r="D28" s="15">
        <v>220</v>
      </c>
      <c r="E28" s="15">
        <v>185</v>
      </c>
      <c r="F28" s="15">
        <v>101</v>
      </c>
      <c r="G28" s="43">
        <v>18000</v>
      </c>
      <c r="H28" s="43">
        <v>18000</v>
      </c>
      <c r="I28" s="43">
        <v>13500</v>
      </c>
      <c r="J28" s="43">
        <v>4500</v>
      </c>
      <c r="K28" s="106" t="s">
        <v>288</v>
      </c>
      <c r="L28" s="102">
        <f>SUM(F28+F29+F30+F31+F34+F35)</f>
        <v>784</v>
      </c>
    </row>
    <row r="29" spans="1:12" s="80" customFormat="1" ht="22.8" customHeight="1" x14ac:dyDescent="0.25">
      <c r="A29" s="145"/>
      <c r="B29" s="137"/>
      <c r="C29" s="14" t="s">
        <v>184</v>
      </c>
      <c r="D29" s="15">
        <v>418</v>
      </c>
      <c r="E29" s="15">
        <v>315</v>
      </c>
      <c r="F29" s="15">
        <v>210</v>
      </c>
      <c r="G29" s="43">
        <v>36000</v>
      </c>
      <c r="H29" s="43">
        <v>36000</v>
      </c>
      <c r="I29" s="43">
        <v>27000</v>
      </c>
      <c r="J29" s="43">
        <v>9000</v>
      </c>
      <c r="K29" s="106" t="s">
        <v>289</v>
      </c>
      <c r="L29" s="102">
        <f>SUM(F28+F29+F30+F31+F34+F35+F37+F38+F39+F40)</f>
        <v>1057</v>
      </c>
    </row>
    <row r="30" spans="1:12" s="80" customFormat="1" ht="22.8" customHeight="1" x14ac:dyDescent="0.25">
      <c r="A30" s="145"/>
      <c r="B30" s="137" t="s">
        <v>225</v>
      </c>
      <c r="C30" s="14" t="s">
        <v>11</v>
      </c>
      <c r="D30" s="15">
        <v>220</v>
      </c>
      <c r="E30" s="15">
        <v>180</v>
      </c>
      <c r="F30" s="15">
        <v>90</v>
      </c>
      <c r="G30" s="43">
        <v>18000</v>
      </c>
      <c r="H30" s="43">
        <v>18000</v>
      </c>
      <c r="I30" s="43">
        <v>13500</v>
      </c>
      <c r="J30" s="43">
        <v>4500</v>
      </c>
      <c r="K30" s="106" t="s">
        <v>290</v>
      </c>
      <c r="L30" s="102">
        <f>SUM(F28+F29+F30+F31+F34+F35+F37+F38+F39+F40+F42+F43+F45+F46)</f>
        <v>1473</v>
      </c>
    </row>
    <row r="31" spans="1:12" s="80" customFormat="1" ht="22.8" customHeight="1" x14ac:dyDescent="0.25">
      <c r="A31" s="145"/>
      <c r="B31" s="137"/>
      <c r="C31" s="14" t="s">
        <v>12</v>
      </c>
      <c r="D31" s="15">
        <v>225</v>
      </c>
      <c r="E31" s="15">
        <v>176</v>
      </c>
      <c r="F31" s="15">
        <v>88</v>
      </c>
      <c r="G31" s="43">
        <v>18000</v>
      </c>
      <c r="H31" s="43">
        <v>18000</v>
      </c>
      <c r="I31" s="43">
        <v>13500</v>
      </c>
      <c r="J31" s="43">
        <v>4500</v>
      </c>
      <c r="K31" s="106" t="s">
        <v>291</v>
      </c>
      <c r="L31" s="102">
        <f>F28+F29+F30+F31+F34+F35+F37+F38+F39+F40+F42+F43+F45+F46+F47+F48</f>
        <v>1668</v>
      </c>
    </row>
    <row r="32" spans="1:12" s="80" customFormat="1" ht="22.8" customHeight="1" x14ac:dyDescent="0.25">
      <c r="A32" s="145"/>
      <c r="B32" s="137"/>
      <c r="C32" s="14" t="s">
        <v>13</v>
      </c>
      <c r="D32" s="15">
        <v>90</v>
      </c>
      <c r="E32" s="15">
        <v>46</v>
      </c>
      <c r="F32" s="79" t="s">
        <v>7</v>
      </c>
      <c r="G32" s="43">
        <v>16000</v>
      </c>
      <c r="H32" s="43">
        <v>16000</v>
      </c>
      <c r="I32" s="43">
        <v>12000</v>
      </c>
      <c r="J32" s="43">
        <v>4000</v>
      </c>
      <c r="K32" s="106"/>
      <c r="L32" s="106"/>
    </row>
    <row r="33" spans="1:12" s="80" customFormat="1" ht="22.8" customHeight="1" x14ac:dyDescent="0.25">
      <c r="A33" s="145"/>
      <c r="B33" s="137"/>
      <c r="C33" s="14" t="s">
        <v>14</v>
      </c>
      <c r="D33" s="15">
        <v>20</v>
      </c>
      <c r="E33" s="15">
        <v>12</v>
      </c>
      <c r="F33" s="105">
        <v>4</v>
      </c>
      <c r="G33" s="43">
        <v>6000</v>
      </c>
      <c r="H33" s="43">
        <v>6000</v>
      </c>
      <c r="I33" s="43">
        <v>4500</v>
      </c>
      <c r="J33" s="43">
        <v>1500</v>
      </c>
      <c r="K33" s="106"/>
      <c r="L33" s="106"/>
    </row>
    <row r="34" spans="1:12" s="86" customFormat="1" ht="22.8" customHeight="1" x14ac:dyDescent="0.25">
      <c r="A34" s="145"/>
      <c r="B34" s="124" t="s">
        <v>227</v>
      </c>
      <c r="C34" s="14" t="s">
        <v>201</v>
      </c>
      <c r="D34" s="15">
        <v>220</v>
      </c>
      <c r="E34" s="15">
        <v>150</v>
      </c>
      <c r="F34" s="15">
        <v>75</v>
      </c>
      <c r="G34" s="43">
        <v>18000</v>
      </c>
      <c r="H34" s="43">
        <v>18000</v>
      </c>
      <c r="I34" s="43">
        <v>13500</v>
      </c>
      <c r="J34" s="43">
        <v>4500</v>
      </c>
      <c r="K34" s="106"/>
      <c r="L34" s="106"/>
    </row>
    <row r="35" spans="1:12" s="80" customFormat="1" ht="22.8" customHeight="1" x14ac:dyDescent="0.25">
      <c r="A35" s="145"/>
      <c r="B35" s="125"/>
      <c r="C35" s="14" t="s">
        <v>185</v>
      </c>
      <c r="D35" s="15">
        <v>386</v>
      </c>
      <c r="E35" s="15">
        <v>330</v>
      </c>
      <c r="F35" s="15">
        <v>220</v>
      </c>
      <c r="G35" s="43">
        <v>36000</v>
      </c>
      <c r="H35" s="43">
        <v>36000</v>
      </c>
      <c r="I35" s="43">
        <v>27000</v>
      </c>
      <c r="J35" s="43">
        <v>9000</v>
      </c>
      <c r="K35" s="106"/>
      <c r="L35" s="106"/>
    </row>
    <row r="36" spans="1:12" s="80" customFormat="1" ht="22.8" customHeight="1" x14ac:dyDescent="0.25">
      <c r="A36" s="145"/>
      <c r="B36" s="126"/>
      <c r="C36" s="14" t="s">
        <v>15</v>
      </c>
      <c r="D36" s="15">
        <v>20</v>
      </c>
      <c r="E36" s="15">
        <v>12</v>
      </c>
      <c r="F36" s="105">
        <v>4</v>
      </c>
      <c r="G36" s="43">
        <v>6000</v>
      </c>
      <c r="H36" s="43">
        <v>6000</v>
      </c>
      <c r="I36" s="43">
        <v>4500</v>
      </c>
      <c r="J36" s="43">
        <v>1500</v>
      </c>
      <c r="K36" s="106"/>
      <c r="L36" s="106"/>
    </row>
    <row r="37" spans="1:12" s="80" customFormat="1" ht="22.8" customHeight="1" x14ac:dyDescent="0.25">
      <c r="A37" s="145"/>
      <c r="B37" s="137" t="s">
        <v>228</v>
      </c>
      <c r="C37" s="14" t="s">
        <v>16</v>
      </c>
      <c r="D37" s="15">
        <v>115</v>
      </c>
      <c r="E37" s="15">
        <v>56</v>
      </c>
      <c r="F37" s="15">
        <v>56</v>
      </c>
      <c r="G37" s="43">
        <v>12000</v>
      </c>
      <c r="H37" s="43">
        <v>12000</v>
      </c>
      <c r="I37" s="43">
        <v>9000</v>
      </c>
      <c r="J37" s="43">
        <v>3000</v>
      </c>
      <c r="K37" s="106"/>
      <c r="L37" s="106"/>
    </row>
    <row r="38" spans="1:12" s="80" customFormat="1" ht="22.8" customHeight="1" x14ac:dyDescent="0.25">
      <c r="A38" s="145"/>
      <c r="B38" s="137"/>
      <c r="C38" s="14" t="s">
        <v>17</v>
      </c>
      <c r="D38" s="15">
        <v>110</v>
      </c>
      <c r="E38" s="15">
        <v>57</v>
      </c>
      <c r="F38" s="15">
        <v>30</v>
      </c>
      <c r="G38" s="43">
        <v>12000</v>
      </c>
      <c r="H38" s="43">
        <v>12000</v>
      </c>
      <c r="I38" s="43">
        <v>9000</v>
      </c>
      <c r="J38" s="43">
        <v>3000</v>
      </c>
      <c r="K38" s="106"/>
      <c r="L38" s="106"/>
    </row>
    <row r="39" spans="1:12" s="80" customFormat="1" ht="22.8" customHeight="1" x14ac:dyDescent="0.25">
      <c r="A39" s="145"/>
      <c r="B39" s="137"/>
      <c r="C39" s="14" t="s">
        <v>127</v>
      </c>
      <c r="D39" s="15">
        <v>192</v>
      </c>
      <c r="E39" s="15">
        <v>89</v>
      </c>
      <c r="F39" s="15">
        <v>89</v>
      </c>
      <c r="G39" s="43">
        <v>18000</v>
      </c>
      <c r="H39" s="43">
        <v>18000</v>
      </c>
      <c r="I39" s="43">
        <v>13500</v>
      </c>
      <c r="J39" s="43">
        <v>4500</v>
      </c>
      <c r="K39" s="106"/>
      <c r="L39" s="106"/>
    </row>
    <row r="40" spans="1:12" s="80" customFormat="1" ht="22.8" customHeight="1" x14ac:dyDescent="0.25">
      <c r="A40" s="145"/>
      <c r="B40" s="137"/>
      <c r="C40" s="14" t="s">
        <v>18</v>
      </c>
      <c r="D40" s="15">
        <v>186</v>
      </c>
      <c r="E40" s="15">
        <v>147</v>
      </c>
      <c r="F40" s="15">
        <v>98</v>
      </c>
      <c r="G40" s="43">
        <v>18000</v>
      </c>
      <c r="H40" s="43">
        <v>18000</v>
      </c>
      <c r="I40" s="43">
        <v>13500</v>
      </c>
      <c r="J40" s="43">
        <v>4500</v>
      </c>
      <c r="K40" s="106"/>
      <c r="L40" s="106"/>
    </row>
    <row r="41" spans="1:12" s="80" customFormat="1" ht="22.8" customHeight="1" x14ac:dyDescent="0.25">
      <c r="A41" s="145"/>
      <c r="B41" s="137"/>
      <c r="C41" s="14" t="s">
        <v>19</v>
      </c>
      <c r="D41" s="15">
        <v>18</v>
      </c>
      <c r="E41" s="15">
        <v>12</v>
      </c>
      <c r="F41" s="105">
        <v>4</v>
      </c>
      <c r="G41" s="43">
        <v>6000</v>
      </c>
      <c r="H41" s="43">
        <v>6000</v>
      </c>
      <c r="I41" s="43">
        <v>4500</v>
      </c>
      <c r="J41" s="43">
        <v>1500</v>
      </c>
      <c r="K41" s="106"/>
      <c r="L41" s="106"/>
    </row>
    <row r="42" spans="1:12" s="80" customFormat="1" ht="22.8" customHeight="1" x14ac:dyDescent="0.25">
      <c r="A42" s="145"/>
      <c r="B42" s="137" t="s">
        <v>229</v>
      </c>
      <c r="C42" s="14" t="s">
        <v>20</v>
      </c>
      <c r="D42" s="15">
        <v>310</v>
      </c>
      <c r="E42" s="15">
        <v>246</v>
      </c>
      <c r="F42" s="15">
        <v>164</v>
      </c>
      <c r="G42" s="43">
        <v>24000</v>
      </c>
      <c r="H42" s="43">
        <v>24000</v>
      </c>
      <c r="I42" s="43">
        <v>18000</v>
      </c>
      <c r="J42" s="43">
        <v>6000</v>
      </c>
      <c r="K42" s="106"/>
      <c r="L42" s="106"/>
    </row>
    <row r="43" spans="1:12" s="80" customFormat="1" ht="22.8" customHeight="1" x14ac:dyDescent="0.25">
      <c r="A43" s="145"/>
      <c r="B43" s="137"/>
      <c r="C43" s="14" t="s">
        <v>21</v>
      </c>
      <c r="D43" s="15">
        <v>310</v>
      </c>
      <c r="E43" s="15">
        <v>195</v>
      </c>
      <c r="F43" s="15">
        <v>130</v>
      </c>
      <c r="G43" s="43">
        <v>24000</v>
      </c>
      <c r="H43" s="43">
        <v>24000</v>
      </c>
      <c r="I43" s="43">
        <v>18000</v>
      </c>
      <c r="J43" s="43">
        <v>6000</v>
      </c>
      <c r="K43" s="106"/>
      <c r="L43" s="106"/>
    </row>
    <row r="44" spans="1:12" s="80" customFormat="1" ht="22.8" customHeight="1" x14ac:dyDescent="0.25">
      <c r="A44" s="145"/>
      <c r="B44" s="137"/>
      <c r="C44" s="14" t="s">
        <v>22</v>
      </c>
      <c r="D44" s="15">
        <v>20</v>
      </c>
      <c r="E44" s="15">
        <v>12</v>
      </c>
      <c r="F44" s="105">
        <v>4</v>
      </c>
      <c r="G44" s="43">
        <v>6000</v>
      </c>
      <c r="H44" s="43">
        <v>6000</v>
      </c>
      <c r="I44" s="43">
        <v>4500</v>
      </c>
      <c r="J44" s="43">
        <v>1500</v>
      </c>
      <c r="K44" s="106"/>
      <c r="L44" s="106"/>
    </row>
    <row r="45" spans="1:12" s="80" customFormat="1" ht="22.8" customHeight="1" x14ac:dyDescent="0.25">
      <c r="A45" s="145"/>
      <c r="B45" s="137" t="s">
        <v>230</v>
      </c>
      <c r="C45" s="14" t="s">
        <v>23</v>
      </c>
      <c r="D45" s="15">
        <v>220</v>
      </c>
      <c r="E45" s="15">
        <v>156</v>
      </c>
      <c r="F45" s="15">
        <v>78</v>
      </c>
      <c r="G45" s="43">
        <v>18000</v>
      </c>
      <c r="H45" s="43">
        <v>18000</v>
      </c>
      <c r="I45" s="43">
        <v>13500</v>
      </c>
      <c r="J45" s="43">
        <v>4500</v>
      </c>
      <c r="K45" s="106"/>
      <c r="L45" s="106"/>
    </row>
    <row r="46" spans="1:12" s="80" customFormat="1" ht="22.8" customHeight="1" x14ac:dyDescent="0.25">
      <c r="A46" s="145"/>
      <c r="B46" s="137"/>
      <c r="C46" s="14" t="s">
        <v>24</v>
      </c>
      <c r="D46" s="15">
        <v>110</v>
      </c>
      <c r="E46" s="15">
        <v>66</v>
      </c>
      <c r="F46" s="15">
        <v>44</v>
      </c>
      <c r="G46" s="43">
        <v>12000</v>
      </c>
      <c r="H46" s="43">
        <v>12000</v>
      </c>
      <c r="I46" s="43">
        <v>9000</v>
      </c>
      <c r="J46" s="43">
        <v>3000</v>
      </c>
      <c r="K46" s="106"/>
      <c r="L46" s="106"/>
    </row>
    <row r="47" spans="1:12" s="80" customFormat="1" ht="22.8" customHeight="1" x14ac:dyDescent="0.25">
      <c r="A47" s="145"/>
      <c r="B47" s="137" t="s">
        <v>231</v>
      </c>
      <c r="C47" s="14" t="s">
        <v>25</v>
      </c>
      <c r="D47" s="15">
        <v>71</v>
      </c>
      <c r="E47" s="15">
        <v>45</v>
      </c>
      <c r="F47" s="15">
        <v>45</v>
      </c>
      <c r="G47" s="43">
        <v>12000</v>
      </c>
      <c r="H47" s="43">
        <v>12000</v>
      </c>
      <c r="I47" s="43">
        <v>9000</v>
      </c>
      <c r="J47" s="43">
        <v>3000</v>
      </c>
      <c r="K47" s="106"/>
      <c r="L47" s="106"/>
    </row>
    <row r="48" spans="1:12" s="80" customFormat="1" ht="22.8" customHeight="1" x14ac:dyDescent="0.25">
      <c r="A48" s="145"/>
      <c r="B48" s="137"/>
      <c r="C48" s="14" t="s">
        <v>26</v>
      </c>
      <c r="D48" s="15">
        <v>220</v>
      </c>
      <c r="E48" s="15">
        <v>150</v>
      </c>
      <c r="F48" s="15">
        <v>150</v>
      </c>
      <c r="G48" s="43">
        <v>18000</v>
      </c>
      <c r="H48" s="43">
        <v>18000</v>
      </c>
      <c r="I48" s="43">
        <v>13500</v>
      </c>
      <c r="J48" s="43">
        <v>4500</v>
      </c>
      <c r="K48" s="106"/>
      <c r="L48" s="106"/>
    </row>
    <row r="49" spans="1:12" s="80" customFormat="1" ht="22.8" customHeight="1" x14ac:dyDescent="0.25">
      <c r="A49" s="145"/>
      <c r="B49" s="137"/>
      <c r="C49" s="14" t="s">
        <v>218</v>
      </c>
      <c r="D49" s="15">
        <v>17</v>
      </c>
      <c r="E49" s="15">
        <v>12</v>
      </c>
      <c r="F49" s="105">
        <v>4</v>
      </c>
      <c r="G49" s="43">
        <v>6000</v>
      </c>
      <c r="H49" s="43">
        <v>6000</v>
      </c>
      <c r="I49" s="43">
        <v>4500</v>
      </c>
      <c r="J49" s="43">
        <v>1500</v>
      </c>
      <c r="K49" s="106"/>
      <c r="L49" s="102"/>
    </row>
    <row r="50" spans="1:12" customFormat="1" ht="22.8" customHeight="1" x14ac:dyDescent="0.25">
      <c r="A50" s="150" t="s">
        <v>84</v>
      </c>
      <c r="B50" s="150"/>
      <c r="C50" s="150"/>
      <c r="D50" s="150"/>
      <c r="E50" s="150"/>
      <c r="F50" s="150"/>
      <c r="G50" s="150"/>
      <c r="H50" s="150"/>
      <c r="I50" s="150"/>
      <c r="J50" s="150"/>
      <c r="K50" s="122"/>
      <c r="L50" s="122"/>
    </row>
    <row r="51" spans="1:12" ht="22.8" customHeight="1" x14ac:dyDescent="0.25">
      <c r="A51" s="151" t="s">
        <v>1</v>
      </c>
      <c r="B51" s="151" t="s">
        <v>32</v>
      </c>
      <c r="C51" s="151" t="s">
        <v>2</v>
      </c>
      <c r="D51" s="129" t="s">
        <v>196</v>
      </c>
      <c r="E51" s="131" t="s">
        <v>3</v>
      </c>
      <c r="F51" s="132"/>
      <c r="G51" s="131" t="s">
        <v>67</v>
      </c>
      <c r="H51" s="133"/>
      <c r="I51" s="133"/>
      <c r="J51" s="132"/>
    </row>
    <row r="52" spans="1:12" ht="40.799999999999997" customHeight="1" x14ac:dyDescent="0.25">
      <c r="A52" s="140"/>
      <c r="B52" s="140"/>
      <c r="C52" s="140"/>
      <c r="D52" s="130"/>
      <c r="E52" s="75" t="s">
        <v>4</v>
      </c>
      <c r="F52" s="75" t="s">
        <v>5</v>
      </c>
      <c r="G52" s="82" t="s">
        <v>43</v>
      </c>
      <c r="H52" s="82" t="s">
        <v>44</v>
      </c>
      <c r="I52" s="82" t="s">
        <v>45</v>
      </c>
      <c r="J52" s="82" t="s">
        <v>46</v>
      </c>
    </row>
    <row r="53" spans="1:12" ht="22.8" customHeight="1" x14ac:dyDescent="0.25">
      <c r="A53" s="145" t="s">
        <v>30</v>
      </c>
      <c r="B53" s="137" t="s">
        <v>227</v>
      </c>
      <c r="C53" s="14" t="s">
        <v>200</v>
      </c>
      <c r="D53" s="15">
        <v>420</v>
      </c>
      <c r="E53" s="15">
        <v>345</v>
      </c>
      <c r="F53" s="15">
        <v>230</v>
      </c>
      <c r="G53" s="43">
        <v>36000</v>
      </c>
      <c r="H53" s="43">
        <v>36000</v>
      </c>
      <c r="I53" s="43">
        <v>27000</v>
      </c>
      <c r="J53" s="43">
        <v>9000</v>
      </c>
      <c r="K53" s="106" t="s">
        <v>293</v>
      </c>
    </row>
    <row r="54" spans="1:12" ht="22.8" customHeight="1" x14ac:dyDescent="0.25">
      <c r="A54" s="145"/>
      <c r="B54" s="137"/>
      <c r="C54" s="14" t="s">
        <v>48</v>
      </c>
      <c r="D54" s="15">
        <v>128</v>
      </c>
      <c r="E54" s="15">
        <v>91</v>
      </c>
      <c r="F54" s="15">
        <v>52</v>
      </c>
      <c r="G54" s="43">
        <v>12000</v>
      </c>
      <c r="H54" s="43">
        <v>12000</v>
      </c>
      <c r="I54" s="43">
        <v>9000</v>
      </c>
      <c r="J54" s="43">
        <v>3000</v>
      </c>
      <c r="K54" s="106" t="s">
        <v>242</v>
      </c>
      <c r="L54" s="102">
        <f>SUM(F53:F55)</f>
        <v>334</v>
      </c>
    </row>
    <row r="55" spans="1:12" ht="22.8" customHeight="1" x14ac:dyDescent="0.25">
      <c r="A55" s="145"/>
      <c r="B55" s="137"/>
      <c r="C55" s="14" t="s">
        <v>49</v>
      </c>
      <c r="D55" s="15">
        <v>128</v>
      </c>
      <c r="E55" s="15">
        <v>91</v>
      </c>
      <c r="F55" s="15">
        <v>52</v>
      </c>
      <c r="G55" s="43">
        <v>12000</v>
      </c>
      <c r="H55" s="43">
        <v>12000</v>
      </c>
      <c r="I55" s="43">
        <v>9000</v>
      </c>
      <c r="J55" s="43">
        <v>3000</v>
      </c>
    </row>
    <row r="56" spans="1:12" ht="22.8" customHeight="1" x14ac:dyDescent="0.25">
      <c r="A56" s="127"/>
      <c r="B56" s="127"/>
      <c r="C56" s="127"/>
      <c r="D56" s="127"/>
      <c r="E56" s="127"/>
      <c r="F56" s="127"/>
      <c r="G56" s="127"/>
      <c r="H56" s="127"/>
      <c r="I56" s="127"/>
      <c r="J56" s="127"/>
    </row>
    <row r="57" spans="1:12" ht="22.8" customHeight="1" x14ac:dyDescent="0.25">
      <c r="A57" s="138" t="s">
        <v>1</v>
      </c>
      <c r="B57" s="139" t="s">
        <v>32</v>
      </c>
      <c r="C57" s="139" t="s">
        <v>2</v>
      </c>
      <c r="D57" s="129" t="s">
        <v>196</v>
      </c>
      <c r="E57" s="141" t="s">
        <v>3</v>
      </c>
      <c r="F57" s="142"/>
      <c r="G57" s="141" t="s">
        <v>67</v>
      </c>
      <c r="H57" s="143"/>
      <c r="I57" s="143"/>
      <c r="J57" s="144"/>
    </row>
    <row r="58" spans="1:12" ht="40.799999999999997" customHeight="1" x14ac:dyDescent="0.25">
      <c r="A58" s="136"/>
      <c r="B58" s="140"/>
      <c r="C58" s="140"/>
      <c r="D58" s="130"/>
      <c r="E58" s="75" t="s">
        <v>4</v>
      </c>
      <c r="F58" s="75" t="s">
        <v>5</v>
      </c>
      <c r="G58" s="82" t="s">
        <v>43</v>
      </c>
      <c r="H58" s="82" t="s">
        <v>44</v>
      </c>
      <c r="I58" s="82" t="s">
        <v>45</v>
      </c>
      <c r="J58" s="83" t="s">
        <v>46</v>
      </c>
    </row>
    <row r="59" spans="1:12" ht="22.8" customHeight="1" x14ac:dyDescent="0.25">
      <c r="A59" s="145" t="s">
        <v>31</v>
      </c>
      <c r="B59" s="137" t="s">
        <v>226</v>
      </c>
      <c r="C59" s="14" t="s">
        <v>186</v>
      </c>
      <c r="D59" s="15">
        <v>875</v>
      </c>
      <c r="E59" s="15">
        <v>550</v>
      </c>
      <c r="F59" s="79" t="s">
        <v>7</v>
      </c>
      <c r="G59" s="43">
        <v>68000</v>
      </c>
      <c r="H59" s="43">
        <v>68000</v>
      </c>
      <c r="I59" s="43">
        <v>51000</v>
      </c>
      <c r="J59" s="43">
        <v>17000</v>
      </c>
    </row>
    <row r="60" spans="1:12" ht="22.8" customHeight="1" x14ac:dyDescent="0.25">
      <c r="A60" s="145"/>
      <c r="B60" s="137"/>
      <c r="C60" s="14" t="s">
        <v>187</v>
      </c>
      <c r="D60" s="15">
        <v>282</v>
      </c>
      <c r="E60" s="15">
        <v>150</v>
      </c>
      <c r="F60" s="79" t="s">
        <v>7</v>
      </c>
      <c r="G60" s="43">
        <v>24000</v>
      </c>
      <c r="H60" s="43">
        <v>24000</v>
      </c>
      <c r="I60" s="43">
        <v>18000</v>
      </c>
      <c r="J60" s="43">
        <v>6000</v>
      </c>
    </row>
    <row r="61" spans="1:12" ht="22.8" customHeight="1" x14ac:dyDescent="0.25">
      <c r="A61" s="145"/>
      <c r="B61" s="124" t="s">
        <v>225</v>
      </c>
      <c r="C61" s="14" t="s">
        <v>57</v>
      </c>
      <c r="D61" s="15">
        <v>150</v>
      </c>
      <c r="E61" s="15">
        <v>72</v>
      </c>
      <c r="F61" s="15">
        <v>48</v>
      </c>
      <c r="G61" s="43">
        <v>18000</v>
      </c>
      <c r="H61" s="43">
        <v>18000</v>
      </c>
      <c r="I61" s="43">
        <v>13500</v>
      </c>
      <c r="J61" s="43">
        <v>4500</v>
      </c>
      <c r="K61" s="106" t="s">
        <v>294</v>
      </c>
      <c r="L61" s="102">
        <f>SUM(F61+F62+F63+F64+F65+F66+F67+F68+F69+F70+F73+F74+F75+F76+F77+F78+F79)</f>
        <v>1234</v>
      </c>
    </row>
    <row r="62" spans="1:12" ht="22.8" customHeight="1" x14ac:dyDescent="0.25">
      <c r="A62" s="145"/>
      <c r="B62" s="125"/>
      <c r="C62" s="14" t="s">
        <v>51</v>
      </c>
      <c r="D62" s="15">
        <v>180</v>
      </c>
      <c r="E62" s="15">
        <v>120</v>
      </c>
      <c r="F62" s="15">
        <v>80</v>
      </c>
      <c r="G62" s="43">
        <v>18000</v>
      </c>
      <c r="H62" s="43">
        <v>18000</v>
      </c>
      <c r="I62" s="43">
        <v>13500</v>
      </c>
      <c r="J62" s="43">
        <v>4500</v>
      </c>
      <c r="K62" s="106" t="s">
        <v>295</v>
      </c>
      <c r="L62" s="102">
        <f>SUM(F61:F69)</f>
        <v>588</v>
      </c>
    </row>
    <row r="63" spans="1:12" ht="22.8" customHeight="1" x14ac:dyDescent="0.25">
      <c r="A63" s="145"/>
      <c r="B63" s="125"/>
      <c r="C63" s="14" t="s">
        <v>52</v>
      </c>
      <c r="D63" s="15">
        <v>195</v>
      </c>
      <c r="E63" s="15">
        <v>120</v>
      </c>
      <c r="F63" s="15">
        <v>80</v>
      </c>
      <c r="G63" s="43">
        <v>18000</v>
      </c>
      <c r="H63" s="43">
        <v>18000</v>
      </c>
      <c r="I63" s="43">
        <v>13500</v>
      </c>
      <c r="J63" s="43">
        <v>4500</v>
      </c>
      <c r="K63" s="106" t="s">
        <v>242</v>
      </c>
      <c r="L63" s="106">
        <v>42</v>
      </c>
    </row>
    <row r="64" spans="1:12" ht="22.8" customHeight="1" x14ac:dyDescent="0.25">
      <c r="A64" s="145"/>
      <c r="B64" s="125"/>
      <c r="C64" s="14" t="s">
        <v>53</v>
      </c>
      <c r="D64" s="15">
        <v>195</v>
      </c>
      <c r="E64" s="15">
        <v>120</v>
      </c>
      <c r="F64" s="15">
        <v>80</v>
      </c>
      <c r="G64" s="43">
        <v>18000</v>
      </c>
      <c r="H64" s="43">
        <v>18000</v>
      </c>
      <c r="I64" s="43">
        <v>13500</v>
      </c>
      <c r="J64" s="43">
        <v>4500</v>
      </c>
      <c r="K64" s="106" t="s">
        <v>296</v>
      </c>
      <c r="L64" s="102">
        <f>SUM(F73:F79)</f>
        <v>598</v>
      </c>
    </row>
    <row r="65" spans="1:12" ht="22.8" customHeight="1" x14ac:dyDescent="0.25">
      <c r="A65" s="145"/>
      <c r="B65" s="125"/>
      <c r="C65" s="14" t="s">
        <v>58</v>
      </c>
      <c r="D65" s="15">
        <v>150</v>
      </c>
      <c r="E65" s="15">
        <v>90</v>
      </c>
      <c r="F65" s="15">
        <v>60</v>
      </c>
      <c r="G65" s="43">
        <v>18000</v>
      </c>
      <c r="H65" s="43">
        <v>18000</v>
      </c>
      <c r="I65" s="43">
        <v>13500</v>
      </c>
      <c r="J65" s="43">
        <v>4500</v>
      </c>
      <c r="K65" s="106" t="s">
        <v>297</v>
      </c>
      <c r="L65" s="102">
        <f>SUM(F61:F70)</f>
        <v>636</v>
      </c>
    </row>
    <row r="66" spans="1:12" ht="22.8" customHeight="1" x14ac:dyDescent="0.25">
      <c r="A66" s="145"/>
      <c r="B66" s="125"/>
      <c r="C66" s="14" t="s">
        <v>59</v>
      </c>
      <c r="D66" s="15">
        <v>135</v>
      </c>
      <c r="E66" s="15">
        <v>90</v>
      </c>
      <c r="F66" s="15">
        <v>60</v>
      </c>
      <c r="G66" s="43">
        <v>18000</v>
      </c>
      <c r="H66" s="43">
        <v>18000</v>
      </c>
      <c r="I66" s="43">
        <v>13500</v>
      </c>
      <c r="J66" s="43">
        <v>4500</v>
      </c>
      <c r="K66" s="106" t="s">
        <v>298</v>
      </c>
      <c r="L66" s="102">
        <f>SUM(F70+F73+F74+F75+F76+F77+F78+F79)</f>
        <v>646</v>
      </c>
    </row>
    <row r="67" spans="1:12" ht="22.8" customHeight="1" x14ac:dyDescent="0.25">
      <c r="A67" s="145"/>
      <c r="B67" s="125"/>
      <c r="C67" s="14" t="s">
        <v>54</v>
      </c>
      <c r="D67" s="15">
        <v>133</v>
      </c>
      <c r="E67" s="15">
        <v>105</v>
      </c>
      <c r="F67" s="15">
        <v>60</v>
      </c>
      <c r="G67" s="43">
        <v>18000</v>
      </c>
      <c r="H67" s="43">
        <v>18000</v>
      </c>
      <c r="I67" s="43">
        <v>13500</v>
      </c>
      <c r="J67" s="43">
        <v>4500</v>
      </c>
    </row>
    <row r="68" spans="1:12" ht="22.8" customHeight="1" x14ac:dyDescent="0.25">
      <c r="A68" s="145"/>
      <c r="B68" s="125"/>
      <c r="C68" s="14" t="s">
        <v>55</v>
      </c>
      <c r="D68" s="15">
        <v>133</v>
      </c>
      <c r="E68" s="15">
        <v>105</v>
      </c>
      <c r="F68" s="15">
        <v>60</v>
      </c>
      <c r="G68" s="43">
        <v>18000</v>
      </c>
      <c r="H68" s="43">
        <v>18000</v>
      </c>
      <c r="I68" s="43">
        <v>13500</v>
      </c>
      <c r="J68" s="43">
        <v>4500</v>
      </c>
    </row>
    <row r="69" spans="1:12" ht="22.8" customHeight="1" x14ac:dyDescent="0.25">
      <c r="A69" s="145"/>
      <c r="B69" s="126"/>
      <c r="C69" s="14" t="s">
        <v>56</v>
      </c>
      <c r="D69" s="15">
        <v>133</v>
      </c>
      <c r="E69" s="15">
        <v>105</v>
      </c>
      <c r="F69" s="15">
        <v>60</v>
      </c>
      <c r="G69" s="43">
        <v>18000</v>
      </c>
      <c r="H69" s="43">
        <v>18000</v>
      </c>
      <c r="I69" s="43">
        <v>13500</v>
      </c>
      <c r="J69" s="43">
        <v>4500</v>
      </c>
    </row>
    <row r="70" spans="1:12" ht="22.8" customHeight="1" x14ac:dyDescent="0.25">
      <c r="A70" s="145"/>
      <c r="B70" s="124" t="s">
        <v>242</v>
      </c>
      <c r="C70" s="14" t="s">
        <v>282</v>
      </c>
      <c r="D70" s="15">
        <v>150</v>
      </c>
      <c r="E70" s="15">
        <v>72</v>
      </c>
      <c r="F70" s="15">
        <v>48</v>
      </c>
      <c r="G70" s="43">
        <v>18000</v>
      </c>
      <c r="H70" s="43">
        <v>18000</v>
      </c>
      <c r="I70" s="43">
        <v>13500</v>
      </c>
      <c r="J70" s="43">
        <v>4500</v>
      </c>
    </row>
    <row r="71" spans="1:12" ht="22.8" customHeight="1" x14ac:dyDescent="0.25">
      <c r="A71" s="145"/>
      <c r="B71" s="125"/>
      <c r="C71" s="14" t="s">
        <v>283</v>
      </c>
      <c r="D71" s="15">
        <v>44</v>
      </c>
      <c r="E71" s="15">
        <v>32</v>
      </c>
      <c r="F71" s="15">
        <v>16</v>
      </c>
      <c r="G71" s="43">
        <v>12000</v>
      </c>
      <c r="H71" s="43">
        <v>12000</v>
      </c>
      <c r="I71" s="43">
        <v>9000</v>
      </c>
      <c r="J71" s="43">
        <v>3000</v>
      </c>
    </row>
    <row r="72" spans="1:12" ht="22.8" customHeight="1" x14ac:dyDescent="0.25">
      <c r="A72" s="145"/>
      <c r="B72" s="126"/>
      <c r="C72" s="14" t="s">
        <v>284</v>
      </c>
      <c r="D72" s="15">
        <v>182</v>
      </c>
      <c r="E72" s="15">
        <v>48</v>
      </c>
      <c r="F72" s="15" t="s">
        <v>285</v>
      </c>
      <c r="G72" s="43">
        <v>18000</v>
      </c>
      <c r="H72" s="43">
        <v>18000</v>
      </c>
      <c r="I72" s="43">
        <v>13500</v>
      </c>
      <c r="J72" s="43">
        <v>4500</v>
      </c>
    </row>
    <row r="73" spans="1:12" ht="22.8" customHeight="1" x14ac:dyDescent="0.25">
      <c r="A73" s="145"/>
      <c r="B73" s="124" t="s">
        <v>228</v>
      </c>
      <c r="C73" s="14" t="s">
        <v>66</v>
      </c>
      <c r="D73" s="15">
        <v>150</v>
      </c>
      <c r="E73" s="15">
        <v>72</v>
      </c>
      <c r="F73" s="15">
        <v>48</v>
      </c>
      <c r="G73" s="43">
        <v>18000</v>
      </c>
      <c r="H73" s="43">
        <v>18000</v>
      </c>
      <c r="I73" s="43">
        <v>13500</v>
      </c>
      <c r="J73" s="43">
        <v>4500</v>
      </c>
    </row>
    <row r="74" spans="1:12" ht="22.8" customHeight="1" x14ac:dyDescent="0.25">
      <c r="A74" s="145"/>
      <c r="B74" s="125"/>
      <c r="C74" s="14" t="s">
        <v>60</v>
      </c>
      <c r="D74" s="15">
        <v>285</v>
      </c>
      <c r="E74" s="15">
        <v>240</v>
      </c>
      <c r="F74" s="15">
        <v>150</v>
      </c>
      <c r="G74" s="43">
        <v>24000</v>
      </c>
      <c r="H74" s="43">
        <v>24000</v>
      </c>
      <c r="I74" s="43">
        <v>18000</v>
      </c>
      <c r="J74" s="43">
        <v>6000</v>
      </c>
    </row>
    <row r="75" spans="1:12" ht="22.8" customHeight="1" x14ac:dyDescent="0.25">
      <c r="A75" s="145"/>
      <c r="B75" s="125"/>
      <c r="C75" s="14" t="s">
        <v>61</v>
      </c>
      <c r="D75" s="15">
        <v>180</v>
      </c>
      <c r="E75" s="15">
        <v>165</v>
      </c>
      <c r="F75" s="15">
        <v>110</v>
      </c>
      <c r="G75" s="43">
        <v>18000</v>
      </c>
      <c r="H75" s="43">
        <v>18000</v>
      </c>
      <c r="I75" s="43">
        <v>13500</v>
      </c>
      <c r="J75" s="43">
        <v>4500</v>
      </c>
    </row>
    <row r="76" spans="1:12" ht="22.8" customHeight="1" x14ac:dyDescent="0.25">
      <c r="A76" s="145"/>
      <c r="B76" s="125"/>
      <c r="C76" s="14" t="s">
        <v>62</v>
      </c>
      <c r="D76" s="15">
        <v>195</v>
      </c>
      <c r="E76" s="15">
        <v>165</v>
      </c>
      <c r="F76" s="15">
        <v>110</v>
      </c>
      <c r="G76" s="43">
        <v>18000</v>
      </c>
      <c r="H76" s="43">
        <v>18000</v>
      </c>
      <c r="I76" s="43">
        <v>13500</v>
      </c>
      <c r="J76" s="43">
        <v>4500</v>
      </c>
    </row>
    <row r="77" spans="1:12" ht="22.8" customHeight="1" x14ac:dyDescent="0.25">
      <c r="A77" s="145"/>
      <c r="B77" s="125"/>
      <c r="C77" s="14" t="s">
        <v>63</v>
      </c>
      <c r="D77" s="15">
        <v>133</v>
      </c>
      <c r="E77" s="15">
        <v>105</v>
      </c>
      <c r="F77" s="15">
        <v>60</v>
      </c>
      <c r="G77" s="43">
        <v>18000</v>
      </c>
      <c r="H77" s="43">
        <v>18000</v>
      </c>
      <c r="I77" s="43">
        <v>13500</v>
      </c>
      <c r="J77" s="43">
        <v>4500</v>
      </c>
    </row>
    <row r="78" spans="1:12" ht="22.8" customHeight="1" x14ac:dyDescent="0.25">
      <c r="A78" s="145"/>
      <c r="B78" s="125"/>
      <c r="C78" s="14" t="s">
        <v>64</v>
      </c>
      <c r="D78" s="15">
        <v>133</v>
      </c>
      <c r="E78" s="15">
        <v>105</v>
      </c>
      <c r="F78" s="15">
        <v>60</v>
      </c>
      <c r="G78" s="43">
        <v>18000</v>
      </c>
      <c r="H78" s="43">
        <v>18000</v>
      </c>
      <c r="I78" s="43">
        <v>13500</v>
      </c>
      <c r="J78" s="43">
        <v>4500</v>
      </c>
    </row>
    <row r="79" spans="1:12" ht="22.8" customHeight="1" x14ac:dyDescent="0.25">
      <c r="A79" s="145"/>
      <c r="B79" s="126"/>
      <c r="C79" s="14" t="s">
        <v>65</v>
      </c>
      <c r="D79" s="15">
        <v>133</v>
      </c>
      <c r="E79" s="15">
        <v>105</v>
      </c>
      <c r="F79" s="15">
        <v>60</v>
      </c>
      <c r="G79" s="43">
        <v>18000</v>
      </c>
      <c r="H79" s="43">
        <v>18000</v>
      </c>
      <c r="I79" s="43">
        <v>13500</v>
      </c>
      <c r="J79" s="43">
        <v>4500</v>
      </c>
    </row>
    <row r="80" spans="1:12" ht="22.8" customHeight="1" x14ac:dyDescent="0.25">
      <c r="A80" s="127"/>
      <c r="B80" s="127"/>
      <c r="C80" s="127"/>
      <c r="D80" s="127"/>
      <c r="E80" s="127"/>
      <c r="F80" s="127"/>
      <c r="G80" s="127"/>
      <c r="H80" s="127"/>
      <c r="I80" s="127"/>
      <c r="J80" s="127"/>
    </row>
    <row r="81" spans="1:12" ht="22.8" customHeight="1" x14ac:dyDescent="0.25">
      <c r="A81" s="128" t="s">
        <v>1</v>
      </c>
      <c r="B81" s="128" t="s">
        <v>32</v>
      </c>
      <c r="C81" s="128" t="s">
        <v>2</v>
      </c>
      <c r="D81" s="129" t="s">
        <v>196</v>
      </c>
      <c r="E81" s="131" t="s">
        <v>3</v>
      </c>
      <c r="F81" s="132"/>
      <c r="G81" s="131" t="s">
        <v>67</v>
      </c>
      <c r="H81" s="133"/>
      <c r="I81" s="133"/>
      <c r="J81" s="132"/>
    </row>
    <row r="82" spans="1:12" ht="40.799999999999997" customHeight="1" x14ac:dyDescent="0.25">
      <c r="A82" s="128"/>
      <c r="B82" s="128"/>
      <c r="C82" s="128"/>
      <c r="D82" s="130"/>
      <c r="E82" s="75" t="s">
        <v>4</v>
      </c>
      <c r="F82" s="75" t="s">
        <v>5</v>
      </c>
      <c r="G82" s="82" t="s">
        <v>43</v>
      </c>
      <c r="H82" s="82" t="s">
        <v>44</v>
      </c>
      <c r="I82" s="82" t="s">
        <v>45</v>
      </c>
      <c r="J82" s="82" t="s">
        <v>46</v>
      </c>
    </row>
    <row r="83" spans="1:12" s="86" customFormat="1" ht="22.8" customHeight="1" x14ac:dyDescent="0.25">
      <c r="A83" s="154" t="s">
        <v>68</v>
      </c>
      <c r="B83" s="125" t="s">
        <v>226</v>
      </c>
      <c r="C83" s="87" t="s">
        <v>195</v>
      </c>
      <c r="D83" s="15">
        <v>147</v>
      </c>
      <c r="E83" s="15">
        <v>60</v>
      </c>
      <c r="F83" s="15" t="s">
        <v>198</v>
      </c>
      <c r="G83" s="43">
        <v>18000</v>
      </c>
      <c r="H83" s="43">
        <v>18000</v>
      </c>
      <c r="I83" s="43">
        <v>13500</v>
      </c>
      <c r="J83" s="43">
        <v>4500</v>
      </c>
      <c r="K83" s="106" t="s">
        <v>299</v>
      </c>
      <c r="L83" s="102">
        <f>SUM(F84+F89+F90+F91+F92+F93+F94)</f>
        <v>612</v>
      </c>
    </row>
    <row r="84" spans="1:12" s="86" customFormat="1" ht="22.8" customHeight="1" x14ac:dyDescent="0.25">
      <c r="A84" s="154"/>
      <c r="B84" s="125"/>
      <c r="C84" s="14" t="s">
        <v>188</v>
      </c>
      <c r="D84" s="15">
        <v>370</v>
      </c>
      <c r="E84" s="84">
        <v>275</v>
      </c>
      <c r="F84" s="84">
        <v>150</v>
      </c>
      <c r="G84" s="85">
        <v>24000</v>
      </c>
      <c r="H84" s="85">
        <v>24000</v>
      </c>
      <c r="I84" s="85">
        <v>18000</v>
      </c>
      <c r="J84" s="85">
        <v>6000</v>
      </c>
      <c r="K84" s="106" t="s">
        <v>292</v>
      </c>
      <c r="L84" s="102">
        <f>SUM(F84)</f>
        <v>150</v>
      </c>
    </row>
    <row r="85" spans="1:12" ht="22.8" customHeight="1" x14ac:dyDescent="0.25">
      <c r="A85" s="154"/>
      <c r="B85" s="125"/>
      <c r="C85" s="14" t="s">
        <v>219</v>
      </c>
      <c r="D85" s="15">
        <v>37</v>
      </c>
      <c r="E85" s="84">
        <v>20</v>
      </c>
      <c r="F85" s="84">
        <v>20</v>
      </c>
      <c r="G85" s="43">
        <v>6000</v>
      </c>
      <c r="H85" s="43">
        <v>6000</v>
      </c>
      <c r="I85" s="43">
        <v>4500</v>
      </c>
      <c r="J85" s="43">
        <v>1500</v>
      </c>
      <c r="K85" s="106" t="s">
        <v>295</v>
      </c>
      <c r="L85" s="102">
        <f>SUM(F89:F94)</f>
        <v>462</v>
      </c>
    </row>
    <row r="86" spans="1:12" ht="22.8" customHeight="1" x14ac:dyDescent="0.25">
      <c r="A86" s="154"/>
      <c r="B86" s="125"/>
      <c r="C86" s="14" t="s">
        <v>220</v>
      </c>
      <c r="D86" s="15">
        <v>55</v>
      </c>
      <c r="E86" s="84">
        <v>30</v>
      </c>
      <c r="F86" s="84">
        <v>30</v>
      </c>
      <c r="G86" s="43">
        <v>12000</v>
      </c>
      <c r="H86" s="43">
        <v>12000</v>
      </c>
      <c r="I86" s="43">
        <v>9000</v>
      </c>
      <c r="J86" s="43">
        <v>3000</v>
      </c>
    </row>
    <row r="87" spans="1:12" ht="22.8" customHeight="1" x14ac:dyDescent="0.25">
      <c r="A87" s="154"/>
      <c r="B87" s="126"/>
      <c r="C87" s="14" t="s">
        <v>199</v>
      </c>
      <c r="D87" s="15">
        <v>73</v>
      </c>
      <c r="E87" s="84">
        <v>40</v>
      </c>
      <c r="F87" s="84">
        <v>40</v>
      </c>
      <c r="G87" s="43">
        <v>12000</v>
      </c>
      <c r="H87" s="43">
        <v>12000</v>
      </c>
      <c r="I87" s="43">
        <v>9000</v>
      </c>
      <c r="J87" s="43">
        <v>3000</v>
      </c>
    </row>
    <row r="88" spans="1:12" s="86" customFormat="1" ht="22.8" customHeight="1" x14ac:dyDescent="0.25">
      <c r="A88" s="154"/>
      <c r="B88" s="124" t="s">
        <v>225</v>
      </c>
      <c r="C88" s="87" t="s">
        <v>195</v>
      </c>
      <c r="D88" s="15">
        <v>71</v>
      </c>
      <c r="E88" s="15">
        <v>30</v>
      </c>
      <c r="F88" s="15" t="s">
        <v>198</v>
      </c>
      <c r="G88" s="43">
        <v>12000</v>
      </c>
      <c r="H88" s="43">
        <v>12000</v>
      </c>
      <c r="I88" s="43">
        <v>9000</v>
      </c>
      <c r="J88" s="43">
        <v>3000</v>
      </c>
      <c r="K88" s="106"/>
      <c r="L88" s="106"/>
    </row>
    <row r="89" spans="1:12" ht="22.8" customHeight="1" x14ac:dyDescent="0.25">
      <c r="A89" s="154"/>
      <c r="B89" s="125"/>
      <c r="C89" s="14" t="s">
        <v>189</v>
      </c>
      <c r="D89" s="15">
        <v>188</v>
      </c>
      <c r="E89" s="84">
        <v>120</v>
      </c>
      <c r="F89" s="84">
        <v>72</v>
      </c>
      <c r="G89" s="85">
        <v>18000</v>
      </c>
      <c r="H89" s="85">
        <v>18000</v>
      </c>
      <c r="I89" s="85">
        <v>13500</v>
      </c>
      <c r="J89" s="85">
        <v>4500</v>
      </c>
    </row>
    <row r="90" spans="1:12" ht="22.8" customHeight="1" x14ac:dyDescent="0.25">
      <c r="A90" s="154"/>
      <c r="B90" s="125"/>
      <c r="C90" s="14" t="s">
        <v>190</v>
      </c>
      <c r="D90" s="15">
        <v>183</v>
      </c>
      <c r="E90" s="84">
        <v>120</v>
      </c>
      <c r="F90" s="84">
        <v>72</v>
      </c>
      <c r="G90" s="85">
        <v>18000</v>
      </c>
      <c r="H90" s="85">
        <v>18000</v>
      </c>
      <c r="I90" s="85">
        <v>13500</v>
      </c>
      <c r="J90" s="85">
        <v>4500</v>
      </c>
    </row>
    <row r="91" spans="1:12" ht="22.8" customHeight="1" x14ac:dyDescent="0.25">
      <c r="A91" s="154"/>
      <c r="B91" s="125"/>
      <c r="C91" s="14" t="s">
        <v>191</v>
      </c>
      <c r="D91" s="15">
        <v>188</v>
      </c>
      <c r="E91" s="84">
        <v>120</v>
      </c>
      <c r="F91" s="84">
        <v>72</v>
      </c>
      <c r="G91" s="85">
        <v>18000</v>
      </c>
      <c r="H91" s="85">
        <v>18000</v>
      </c>
      <c r="I91" s="85">
        <v>13500</v>
      </c>
      <c r="J91" s="85">
        <v>4500</v>
      </c>
    </row>
    <row r="92" spans="1:12" ht="22.8" customHeight="1" x14ac:dyDescent="0.25">
      <c r="A92" s="154"/>
      <c r="B92" s="125"/>
      <c r="C92" s="14" t="s">
        <v>192</v>
      </c>
      <c r="D92" s="15">
        <v>261</v>
      </c>
      <c r="E92" s="84">
        <v>170</v>
      </c>
      <c r="F92" s="84">
        <v>102</v>
      </c>
      <c r="G92" s="43">
        <v>18000</v>
      </c>
      <c r="H92" s="43">
        <v>18000</v>
      </c>
      <c r="I92" s="43">
        <v>13500</v>
      </c>
      <c r="J92" s="43">
        <v>4500</v>
      </c>
    </row>
    <row r="93" spans="1:12" ht="22.8" customHeight="1" x14ac:dyDescent="0.25">
      <c r="A93" s="154"/>
      <c r="B93" s="125"/>
      <c r="C93" s="14" t="s">
        <v>193</v>
      </c>
      <c r="D93" s="15">
        <v>189</v>
      </c>
      <c r="E93" s="84">
        <v>120</v>
      </c>
      <c r="F93" s="84">
        <v>72</v>
      </c>
      <c r="G93" s="85">
        <v>18000</v>
      </c>
      <c r="H93" s="85">
        <v>18000</v>
      </c>
      <c r="I93" s="85">
        <v>13500</v>
      </c>
      <c r="J93" s="85">
        <v>4500</v>
      </c>
    </row>
    <row r="94" spans="1:12" ht="22.8" customHeight="1" x14ac:dyDescent="0.25">
      <c r="A94" s="155"/>
      <c r="B94" s="126"/>
      <c r="C94" s="14" t="s">
        <v>194</v>
      </c>
      <c r="D94" s="15">
        <v>183</v>
      </c>
      <c r="E94" s="84">
        <v>120</v>
      </c>
      <c r="F94" s="84">
        <v>72</v>
      </c>
      <c r="G94" s="85">
        <v>18000</v>
      </c>
      <c r="H94" s="85">
        <v>18000</v>
      </c>
      <c r="I94" s="85">
        <v>13500</v>
      </c>
      <c r="J94" s="85">
        <v>4500</v>
      </c>
    </row>
    <row r="95" spans="1:12" ht="22.8" customHeight="1" x14ac:dyDescent="0.25">
      <c r="A95" s="127"/>
      <c r="B95" s="127"/>
      <c r="C95" s="127"/>
      <c r="D95" s="127"/>
      <c r="E95" s="127"/>
      <c r="F95" s="127"/>
      <c r="G95" s="127"/>
      <c r="H95" s="127"/>
      <c r="I95" s="127"/>
      <c r="J95" s="127"/>
    </row>
    <row r="96" spans="1:12" ht="22.8" customHeight="1" x14ac:dyDescent="0.25">
      <c r="A96" s="4"/>
      <c r="B96" s="4"/>
      <c r="C96" s="8"/>
      <c r="D96" s="4"/>
      <c r="E96" s="5"/>
      <c r="F96" s="5"/>
      <c r="G96" s="5"/>
      <c r="H96" s="5"/>
      <c r="I96" s="5"/>
      <c r="J96" s="5"/>
    </row>
    <row r="97" spans="1:12" ht="22.8" customHeight="1" x14ac:dyDescent="0.25">
      <c r="A97" s="128" t="s">
        <v>1</v>
      </c>
      <c r="B97" s="128"/>
      <c r="C97" s="135" t="s">
        <v>71</v>
      </c>
      <c r="D97" s="128" t="s">
        <v>72</v>
      </c>
      <c r="E97" s="128"/>
      <c r="F97" s="128"/>
      <c r="G97" s="74" t="s">
        <v>75</v>
      </c>
      <c r="H97" s="128" t="s">
        <v>79</v>
      </c>
      <c r="I97" s="128"/>
    </row>
    <row r="98" spans="1:12" ht="30" customHeight="1" x14ac:dyDescent="0.25">
      <c r="A98" s="134"/>
      <c r="B98" s="134"/>
      <c r="C98" s="136"/>
      <c r="D98" s="77" t="s">
        <v>197</v>
      </c>
      <c r="E98" s="76" t="s">
        <v>77</v>
      </c>
      <c r="F98" s="76" t="s">
        <v>78</v>
      </c>
      <c r="G98" s="17" t="s">
        <v>76</v>
      </c>
      <c r="H98" s="18" t="s">
        <v>80</v>
      </c>
      <c r="I98" s="16" t="s">
        <v>46</v>
      </c>
    </row>
    <row r="99" spans="1:12" ht="22.8" customHeight="1" x14ac:dyDescent="0.25">
      <c r="A99" s="137" t="s">
        <v>70</v>
      </c>
      <c r="B99" s="137"/>
      <c r="C99" s="137"/>
      <c r="D99" s="159">
        <v>1700</v>
      </c>
      <c r="E99" s="152" t="s">
        <v>73</v>
      </c>
      <c r="F99" s="152" t="s">
        <v>74</v>
      </c>
      <c r="G99" s="152" t="s">
        <v>168</v>
      </c>
      <c r="H99" s="156">
        <v>800000</v>
      </c>
      <c r="I99" s="158">
        <v>70000</v>
      </c>
    </row>
    <row r="100" spans="1:12" ht="22.8" customHeight="1" x14ac:dyDescent="0.25">
      <c r="A100" s="137"/>
      <c r="B100" s="137"/>
      <c r="C100" s="137"/>
      <c r="D100" s="160"/>
      <c r="E100" s="153"/>
      <c r="F100" s="153"/>
      <c r="G100" s="153"/>
      <c r="H100" s="157"/>
      <c r="I100" s="157"/>
    </row>
    <row r="101" spans="1:12" ht="15.6" customHeight="1" x14ac:dyDescent="0.25">
      <c r="A101" s="3"/>
      <c r="B101" s="3"/>
      <c r="C101" s="73"/>
      <c r="D101" s="19"/>
      <c r="E101" s="19"/>
      <c r="F101" s="19"/>
      <c r="G101" s="19"/>
      <c r="H101" s="20"/>
      <c r="I101" s="20"/>
    </row>
    <row r="102" spans="1:12" s="6" customFormat="1" ht="22.8" customHeight="1" x14ac:dyDescent="0.25">
      <c r="A102" s="148" t="s">
        <v>81</v>
      </c>
      <c r="B102" s="148"/>
      <c r="C102" s="148"/>
      <c r="D102" s="148"/>
      <c r="E102" s="148"/>
      <c r="F102" s="148"/>
      <c r="G102" s="78"/>
      <c r="H102" s="78"/>
      <c r="I102" s="78"/>
      <c r="J102" s="78"/>
      <c r="K102" s="121"/>
      <c r="L102" s="121"/>
    </row>
    <row r="103" spans="1:12" s="6" customFormat="1" ht="22.8" customHeight="1" x14ac:dyDescent="0.25">
      <c r="A103" s="123" t="s">
        <v>82</v>
      </c>
      <c r="B103" s="123"/>
      <c r="C103" s="123"/>
      <c r="D103" s="123"/>
      <c r="E103" s="123"/>
      <c r="F103" s="123"/>
      <c r="G103" s="123"/>
      <c r="H103" s="123"/>
      <c r="I103" s="123"/>
      <c r="J103" s="123"/>
      <c r="K103" s="121"/>
      <c r="L103" s="121"/>
    </row>
    <row r="104" spans="1:12" s="6" customFormat="1" ht="22.8" customHeight="1" x14ac:dyDescent="0.25">
      <c r="A104" s="123" t="s">
        <v>167</v>
      </c>
      <c r="B104" s="123"/>
      <c r="C104" s="123"/>
      <c r="D104" s="123"/>
      <c r="E104" s="123"/>
      <c r="F104" s="123"/>
      <c r="G104" s="123"/>
      <c r="H104" s="123"/>
      <c r="I104" s="123"/>
      <c r="J104" s="123"/>
      <c r="K104" s="121"/>
      <c r="L104" s="121"/>
    </row>
    <row r="105" spans="1:12" ht="22.8" customHeight="1" x14ac:dyDescent="0.25"/>
  </sheetData>
  <mergeCells count="81">
    <mergeCell ref="A10:J10"/>
    <mergeCell ref="H99:H100"/>
    <mergeCell ref="I99:I100"/>
    <mergeCell ref="A102:F102"/>
    <mergeCell ref="A103:J103"/>
    <mergeCell ref="A25:A26"/>
    <mergeCell ref="B25:B26"/>
    <mergeCell ref="A27:A49"/>
    <mergeCell ref="B27:B29"/>
    <mergeCell ref="B30:B33"/>
    <mergeCell ref="B37:B41"/>
    <mergeCell ref="B42:B44"/>
    <mergeCell ref="B45:B46"/>
    <mergeCell ref="B47:B49"/>
    <mergeCell ref="A99:C100"/>
    <mergeCell ref="D99:D100"/>
    <mergeCell ref="E99:E100"/>
    <mergeCell ref="F99:F100"/>
    <mergeCell ref="G99:G100"/>
    <mergeCell ref="A59:A79"/>
    <mergeCell ref="B59:B60"/>
    <mergeCell ref="A83:A94"/>
    <mergeCell ref="B83:B87"/>
    <mergeCell ref="B88:B94"/>
    <mergeCell ref="B61:B69"/>
    <mergeCell ref="B73:B79"/>
    <mergeCell ref="B70:B72"/>
    <mergeCell ref="A50:J50"/>
    <mergeCell ref="A51:A52"/>
    <mergeCell ref="B51:B52"/>
    <mergeCell ref="C51:C52"/>
    <mergeCell ref="D51:D52"/>
    <mergeCell ref="E51:F51"/>
    <mergeCell ref="G51:J51"/>
    <mergeCell ref="A15:C15"/>
    <mergeCell ref="A16:J16"/>
    <mergeCell ref="A17:J17"/>
    <mergeCell ref="A22:J22"/>
    <mergeCell ref="A19:C19"/>
    <mergeCell ref="A20:J20"/>
    <mergeCell ref="A21:J21"/>
    <mergeCell ref="A18:J18"/>
    <mergeCell ref="A53:A55"/>
    <mergeCell ref="A1:J1"/>
    <mergeCell ref="A23:A24"/>
    <mergeCell ref="B23:B24"/>
    <mergeCell ref="C23:C24"/>
    <mergeCell ref="D23:D24"/>
    <mergeCell ref="E23:F23"/>
    <mergeCell ref="G23:J23"/>
    <mergeCell ref="A3:J4"/>
    <mergeCell ref="A6:J6"/>
    <mergeCell ref="A8:J8"/>
    <mergeCell ref="A5:C5"/>
    <mergeCell ref="A9:J9"/>
    <mergeCell ref="A12:C12"/>
    <mergeCell ref="A13:J13"/>
    <mergeCell ref="A14:J14"/>
    <mergeCell ref="A56:J56"/>
    <mergeCell ref="A57:A58"/>
    <mergeCell ref="B57:B58"/>
    <mergeCell ref="C57:C58"/>
    <mergeCell ref="D57:D58"/>
    <mergeCell ref="E57:F57"/>
    <mergeCell ref="G57:J57"/>
    <mergeCell ref="A7:J7"/>
    <mergeCell ref="B34:B36"/>
    <mergeCell ref="A104:J104"/>
    <mergeCell ref="A80:J80"/>
    <mergeCell ref="A81:A82"/>
    <mergeCell ref="B81:B82"/>
    <mergeCell ref="C81:C82"/>
    <mergeCell ref="D81:D82"/>
    <mergeCell ref="E81:F81"/>
    <mergeCell ref="G81:J81"/>
    <mergeCell ref="A95:J95"/>
    <mergeCell ref="A97:B98"/>
    <mergeCell ref="C97:C98"/>
    <mergeCell ref="D97:F97"/>
    <mergeCell ref="H97:I97"/>
    <mergeCell ref="B53:B55"/>
  </mergeCells>
  <phoneticPr fontId="1"/>
  <pageMargins left="0.70866141732283472" right="0.70866141732283472" top="0.74803149606299213" bottom="0.35433070866141736" header="0.31496062992125984" footer="0.31496062992125984"/>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60EC9-AB1D-4CD5-AE1D-A8FAECCC2C01}">
  <dimension ref="B1:Q23"/>
  <sheetViews>
    <sheetView workbookViewId="0">
      <selection activeCell="L8" sqref="L8"/>
    </sheetView>
  </sheetViews>
  <sheetFormatPr defaultRowHeight="12" x14ac:dyDescent="0.25"/>
  <cols>
    <col min="1" max="1" width="4.44140625" style="106" customWidth="1"/>
    <col min="2" max="2" width="8.88671875" style="106"/>
    <col min="3" max="3" width="11.77734375" style="106" customWidth="1"/>
    <col min="4" max="6" width="18" style="116" customWidth="1"/>
    <col min="7" max="7" width="6.77734375" style="106" customWidth="1"/>
    <col min="8" max="8" width="8" style="106" bestFit="1" customWidth="1"/>
    <col min="9" max="13" width="10.88671875" style="117" customWidth="1"/>
    <col min="14" max="14" width="8.88671875" style="106"/>
    <col min="15" max="17" width="17.88671875" style="117" customWidth="1"/>
    <col min="18" max="16384" width="8.88671875" style="106"/>
  </cols>
  <sheetData>
    <row r="1" spans="2:17" ht="42" customHeight="1" x14ac:dyDescent="0.25">
      <c r="B1" s="115" t="s">
        <v>251</v>
      </c>
      <c r="C1" s="113" t="s">
        <v>254</v>
      </c>
      <c r="D1" s="162" t="s">
        <v>255</v>
      </c>
      <c r="E1" s="162"/>
      <c r="F1" s="162"/>
      <c r="H1" s="107" t="s">
        <v>278</v>
      </c>
      <c r="I1" s="164" t="s">
        <v>264</v>
      </c>
      <c r="J1" s="164"/>
      <c r="K1" s="164"/>
      <c r="L1" s="164"/>
      <c r="M1" s="164"/>
      <c r="N1" s="119" t="s">
        <v>263</v>
      </c>
      <c r="O1" s="163" t="s">
        <v>255</v>
      </c>
      <c r="P1" s="163"/>
      <c r="Q1" s="163"/>
    </row>
    <row r="2" spans="2:17" ht="24" customHeight="1" x14ac:dyDescent="0.25">
      <c r="B2" s="107" t="s">
        <v>253</v>
      </c>
      <c r="C2" s="114">
        <v>1668</v>
      </c>
      <c r="D2" s="161" t="s">
        <v>256</v>
      </c>
      <c r="E2" s="161"/>
      <c r="F2" s="161"/>
      <c r="H2" s="107">
        <v>1</v>
      </c>
      <c r="I2" s="109" t="s">
        <v>251</v>
      </c>
      <c r="J2" s="118" t="s">
        <v>261</v>
      </c>
      <c r="K2" s="118"/>
      <c r="L2" s="118"/>
      <c r="M2" s="118"/>
      <c r="N2" s="107">
        <f>SUM(C2+C11)</f>
        <v>2002</v>
      </c>
      <c r="O2" s="161" t="s">
        <v>262</v>
      </c>
      <c r="P2" s="161"/>
      <c r="Q2" s="161"/>
    </row>
    <row r="3" spans="2:17" ht="24" customHeight="1" x14ac:dyDescent="0.25">
      <c r="B3" s="107" t="s">
        <v>226</v>
      </c>
      <c r="C3" s="107">
        <v>311</v>
      </c>
      <c r="D3" s="161" t="s">
        <v>195</v>
      </c>
      <c r="E3" s="161"/>
      <c r="F3" s="161"/>
      <c r="H3" s="107">
        <v>2</v>
      </c>
      <c r="I3" s="109" t="s">
        <v>251</v>
      </c>
      <c r="J3" s="118" t="s">
        <v>261</v>
      </c>
      <c r="K3" s="118" t="s">
        <v>270</v>
      </c>
      <c r="L3" s="118" t="s">
        <v>271</v>
      </c>
      <c r="M3" s="118"/>
      <c r="N3" s="107">
        <f>SUM(N2+C15+C22)</f>
        <v>3048</v>
      </c>
      <c r="O3" s="161" t="s">
        <v>272</v>
      </c>
      <c r="P3" s="161"/>
      <c r="Q3" s="161"/>
    </row>
    <row r="4" spans="2:17" ht="24" customHeight="1" x14ac:dyDescent="0.25">
      <c r="B4" s="107" t="s">
        <v>252</v>
      </c>
      <c r="C4" s="107">
        <v>489</v>
      </c>
      <c r="D4" s="161" t="s">
        <v>256</v>
      </c>
      <c r="E4" s="161"/>
      <c r="F4" s="161"/>
      <c r="H4" s="107">
        <v>3</v>
      </c>
      <c r="I4" s="109" t="s">
        <v>270</v>
      </c>
      <c r="J4" s="118" t="s">
        <v>271</v>
      </c>
      <c r="K4" s="118"/>
      <c r="L4" s="118"/>
      <c r="M4" s="118"/>
      <c r="N4" s="107">
        <f>SUM(C15+C22)</f>
        <v>1046</v>
      </c>
      <c r="O4" s="161" t="s">
        <v>273</v>
      </c>
      <c r="P4" s="161"/>
      <c r="Q4" s="161"/>
    </row>
    <row r="5" spans="2:17" ht="24" customHeight="1" x14ac:dyDescent="0.25">
      <c r="B5" s="107" t="s">
        <v>257</v>
      </c>
      <c r="C5" s="107">
        <v>784</v>
      </c>
      <c r="D5" s="161" t="s">
        <v>256</v>
      </c>
      <c r="E5" s="161"/>
      <c r="F5" s="161"/>
      <c r="H5" s="107">
        <v>4</v>
      </c>
      <c r="I5" s="109" t="s">
        <v>270</v>
      </c>
      <c r="J5" s="118" t="s">
        <v>280</v>
      </c>
      <c r="K5" s="118" t="s">
        <v>271</v>
      </c>
      <c r="L5" s="118"/>
      <c r="M5" s="118"/>
      <c r="N5" s="107">
        <f>SUM(C15+C20)</f>
        <v>1196</v>
      </c>
      <c r="O5" s="161" t="s">
        <v>274</v>
      </c>
      <c r="P5" s="161"/>
      <c r="Q5" s="161"/>
    </row>
    <row r="6" spans="2:17" ht="24" customHeight="1" x14ac:dyDescent="0.25">
      <c r="B6" s="107" t="s">
        <v>258</v>
      </c>
      <c r="C6" s="107">
        <v>1057</v>
      </c>
      <c r="D6" s="161" t="s">
        <v>256</v>
      </c>
      <c r="E6" s="161"/>
      <c r="F6" s="161"/>
      <c r="H6" s="107">
        <v>5</v>
      </c>
      <c r="I6" s="109" t="s">
        <v>270</v>
      </c>
      <c r="J6" s="118" t="s">
        <v>276</v>
      </c>
      <c r="K6" s="118" t="s">
        <v>271</v>
      </c>
      <c r="L6" s="118"/>
      <c r="M6" s="118"/>
      <c r="N6" s="107">
        <f>SUM(N4+C16)</f>
        <v>1088</v>
      </c>
      <c r="O6" s="161" t="s">
        <v>277</v>
      </c>
      <c r="P6" s="161"/>
      <c r="Q6" s="161"/>
    </row>
    <row r="7" spans="2:17" ht="24" customHeight="1" x14ac:dyDescent="0.25">
      <c r="B7" s="107" t="s">
        <v>259</v>
      </c>
      <c r="C7" s="107">
        <v>1473</v>
      </c>
      <c r="D7" s="161" t="s">
        <v>256</v>
      </c>
      <c r="E7" s="161"/>
      <c r="F7" s="161"/>
      <c r="H7" s="107">
        <v>6</v>
      </c>
      <c r="I7" s="109" t="s">
        <v>270</v>
      </c>
      <c r="J7" s="118" t="s">
        <v>276</v>
      </c>
      <c r="K7" s="118" t="s">
        <v>271</v>
      </c>
      <c r="L7" s="118"/>
      <c r="M7" s="118"/>
      <c r="N7" s="107">
        <f>SUM(N5+C17)</f>
        <v>1788</v>
      </c>
      <c r="O7" s="161" t="s">
        <v>277</v>
      </c>
      <c r="P7" s="161"/>
      <c r="Q7" s="161"/>
    </row>
    <row r="8" spans="2:17" ht="24" customHeight="1" x14ac:dyDescent="0.25">
      <c r="B8" s="107" t="s">
        <v>260</v>
      </c>
      <c r="C8" s="107">
        <v>1504</v>
      </c>
      <c r="D8" s="161" t="s">
        <v>256</v>
      </c>
      <c r="E8" s="161"/>
      <c r="F8" s="161"/>
      <c r="H8" s="107">
        <v>7</v>
      </c>
      <c r="I8" s="109" t="s">
        <v>270</v>
      </c>
      <c r="J8" s="118" t="s">
        <v>276</v>
      </c>
      <c r="K8" s="118" t="s">
        <v>279</v>
      </c>
      <c r="L8" s="118" t="s">
        <v>271</v>
      </c>
      <c r="M8" s="118"/>
      <c r="N8" s="107">
        <f>SUM(N7+C17)</f>
        <v>2380</v>
      </c>
      <c r="O8" s="161" t="s">
        <v>277</v>
      </c>
      <c r="P8" s="161"/>
      <c r="Q8" s="161"/>
    </row>
    <row r="9" spans="2:17" ht="24" customHeight="1" x14ac:dyDescent="0.25">
      <c r="H9" s="107">
        <v>8</v>
      </c>
      <c r="I9" s="109" t="s">
        <v>270</v>
      </c>
      <c r="J9" s="118" t="s">
        <v>276</v>
      </c>
      <c r="K9" s="118" t="s">
        <v>279</v>
      </c>
      <c r="L9" s="118" t="s">
        <v>280</v>
      </c>
      <c r="M9" s="118" t="s">
        <v>271</v>
      </c>
      <c r="N9" s="107">
        <f>SUM(N8+C21)</f>
        <v>2530</v>
      </c>
      <c r="O9" s="161" t="s">
        <v>281</v>
      </c>
      <c r="P9" s="161"/>
      <c r="Q9" s="161"/>
    </row>
    <row r="10" spans="2:17" ht="42" customHeight="1" x14ac:dyDescent="0.25">
      <c r="B10" s="115" t="s">
        <v>261</v>
      </c>
      <c r="C10" s="113" t="s">
        <v>254</v>
      </c>
      <c r="D10" s="162" t="s">
        <v>255</v>
      </c>
      <c r="E10" s="162"/>
      <c r="F10" s="162"/>
    </row>
    <row r="11" spans="2:17" ht="24" customHeight="1" x14ac:dyDescent="0.25">
      <c r="B11" s="107" t="s">
        <v>227</v>
      </c>
      <c r="C11" s="114">
        <v>334</v>
      </c>
      <c r="D11" s="161" t="s">
        <v>198</v>
      </c>
      <c r="E11" s="161"/>
      <c r="F11" s="161"/>
    </row>
    <row r="12" spans="2:17" ht="24" customHeight="1" x14ac:dyDescent="0.25"/>
    <row r="13" spans="2:17" ht="42" customHeight="1" x14ac:dyDescent="0.25">
      <c r="B13" s="115" t="s">
        <v>265</v>
      </c>
      <c r="C13" s="113" t="s">
        <v>254</v>
      </c>
      <c r="D13" s="162" t="s">
        <v>255</v>
      </c>
      <c r="E13" s="162"/>
      <c r="F13" s="162"/>
    </row>
    <row r="14" spans="2:17" ht="24" customHeight="1" x14ac:dyDescent="0.25">
      <c r="B14" s="107" t="s">
        <v>253</v>
      </c>
      <c r="C14" s="114">
        <v>1218</v>
      </c>
      <c r="D14" s="161" t="s">
        <v>267</v>
      </c>
      <c r="E14" s="161"/>
      <c r="F14" s="161"/>
    </row>
    <row r="15" spans="2:17" ht="24" customHeight="1" x14ac:dyDescent="0.25">
      <c r="B15" s="107" t="s">
        <v>225</v>
      </c>
      <c r="C15" s="107">
        <v>584</v>
      </c>
      <c r="D15" s="161" t="s">
        <v>198</v>
      </c>
      <c r="E15" s="161"/>
      <c r="F15" s="161"/>
    </row>
    <row r="16" spans="2:17" ht="24" customHeight="1" x14ac:dyDescent="0.25">
      <c r="B16" s="107" t="s">
        <v>227</v>
      </c>
      <c r="C16" s="107">
        <v>42</v>
      </c>
      <c r="D16" s="161" t="s">
        <v>266</v>
      </c>
      <c r="E16" s="161"/>
      <c r="F16" s="161"/>
    </row>
    <row r="17" spans="2:6" ht="24" customHeight="1" x14ac:dyDescent="0.25">
      <c r="B17" s="107" t="s">
        <v>228</v>
      </c>
      <c r="C17" s="107">
        <v>592</v>
      </c>
      <c r="D17" s="161" t="s">
        <v>198</v>
      </c>
      <c r="E17" s="161"/>
      <c r="F17" s="161"/>
    </row>
    <row r="18" spans="2:6" ht="24" customHeight="1" x14ac:dyDescent="0.25"/>
    <row r="19" spans="2:6" ht="42" customHeight="1" x14ac:dyDescent="0.25">
      <c r="B19" s="115" t="s">
        <v>268</v>
      </c>
      <c r="C19" s="113" t="s">
        <v>254</v>
      </c>
      <c r="D19" s="162" t="s">
        <v>255</v>
      </c>
      <c r="E19" s="162"/>
      <c r="F19" s="162"/>
    </row>
    <row r="20" spans="2:6" ht="24" customHeight="1" x14ac:dyDescent="0.25">
      <c r="B20" s="107" t="s">
        <v>253</v>
      </c>
      <c r="C20" s="114">
        <v>612</v>
      </c>
      <c r="D20" s="161" t="s">
        <v>269</v>
      </c>
      <c r="E20" s="161"/>
      <c r="F20" s="161"/>
    </row>
    <row r="21" spans="2:6" ht="24" customHeight="1" x14ac:dyDescent="0.25">
      <c r="B21" s="107" t="s">
        <v>226</v>
      </c>
      <c r="C21" s="107">
        <v>150</v>
      </c>
      <c r="D21" s="161" t="s">
        <v>275</v>
      </c>
      <c r="E21" s="161"/>
      <c r="F21" s="161"/>
    </row>
    <row r="22" spans="2:6" ht="24" customHeight="1" x14ac:dyDescent="0.25">
      <c r="B22" s="107" t="s">
        <v>225</v>
      </c>
      <c r="C22" s="107">
        <v>462</v>
      </c>
      <c r="D22" s="161" t="s">
        <v>195</v>
      </c>
      <c r="E22" s="161"/>
      <c r="F22" s="161"/>
    </row>
    <row r="23" spans="2:6" ht="24" customHeight="1" x14ac:dyDescent="0.25"/>
  </sheetData>
  <mergeCells count="29">
    <mergeCell ref="O8:Q8"/>
    <mergeCell ref="O9:Q9"/>
    <mergeCell ref="O1:Q1"/>
    <mergeCell ref="O2:Q2"/>
    <mergeCell ref="I1:M1"/>
    <mergeCell ref="O3:Q3"/>
    <mergeCell ref="O4:Q4"/>
    <mergeCell ref="O5:Q5"/>
    <mergeCell ref="O6:Q6"/>
    <mergeCell ref="O7:Q7"/>
    <mergeCell ref="D13:F13"/>
    <mergeCell ref="D4:F4"/>
    <mergeCell ref="D3:F3"/>
    <mergeCell ref="D2:F2"/>
    <mergeCell ref="D1:F1"/>
    <mergeCell ref="D5:F5"/>
    <mergeCell ref="D6:F6"/>
    <mergeCell ref="D7:F7"/>
    <mergeCell ref="D8:F8"/>
    <mergeCell ref="D10:F10"/>
    <mergeCell ref="D11:F11"/>
    <mergeCell ref="D14:F14"/>
    <mergeCell ref="D20:F20"/>
    <mergeCell ref="D21:F21"/>
    <mergeCell ref="D22:F22"/>
    <mergeCell ref="D15:F15"/>
    <mergeCell ref="D16:F16"/>
    <mergeCell ref="D17:F17"/>
    <mergeCell ref="D19:F1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8E40A-3858-4274-BD7E-CFC0B235BBA7}">
  <sheetPr codeName="Sheet2"/>
  <dimension ref="A2:N26"/>
  <sheetViews>
    <sheetView workbookViewId="0">
      <selection activeCell="H13" sqref="H13:N13"/>
    </sheetView>
  </sheetViews>
  <sheetFormatPr defaultRowHeight="12" x14ac:dyDescent="0.25"/>
  <cols>
    <col min="1" max="1" width="3.6640625" style="13" customWidth="1"/>
    <col min="2" max="2" width="21.44140625" style="13" customWidth="1"/>
    <col min="3" max="5" width="20.21875" style="13" customWidth="1"/>
    <col min="6" max="6" width="4.109375" style="13" customWidth="1"/>
    <col min="7" max="7" width="3.77734375" style="13" customWidth="1"/>
    <col min="8" max="16384" width="8.88671875" style="13"/>
  </cols>
  <sheetData>
    <row r="2" spans="1:14" ht="19.2" customHeight="1" x14ac:dyDescent="0.25">
      <c r="B2" s="167"/>
      <c r="C2" s="167"/>
      <c r="D2" s="167"/>
      <c r="E2" s="167"/>
      <c r="H2" s="167" t="s">
        <v>164</v>
      </c>
      <c r="I2" s="167"/>
      <c r="J2" s="167"/>
      <c r="K2" s="167"/>
      <c r="L2" s="167"/>
      <c r="M2" s="167"/>
      <c r="N2" s="167"/>
    </row>
    <row r="3" spans="1:14" ht="25.2" customHeight="1" x14ac:dyDescent="0.25">
      <c r="B3" s="70" t="s">
        <v>134</v>
      </c>
      <c r="C3" s="70" t="s">
        <v>135</v>
      </c>
      <c r="D3" s="70" t="s">
        <v>136</v>
      </c>
      <c r="E3" s="70" t="s">
        <v>139</v>
      </c>
      <c r="H3" s="165" t="s">
        <v>146</v>
      </c>
      <c r="I3" s="165"/>
      <c r="J3" s="165" t="s">
        <v>85</v>
      </c>
      <c r="K3" s="165"/>
      <c r="L3" s="165" t="s">
        <v>156</v>
      </c>
      <c r="M3" s="165"/>
      <c r="N3" s="165"/>
    </row>
    <row r="4" spans="1:14" ht="25.8" customHeight="1" x14ac:dyDescent="0.25">
      <c r="A4" s="13" t="s">
        <v>147</v>
      </c>
      <c r="B4" s="68" t="s">
        <v>128</v>
      </c>
      <c r="C4" s="68" t="s">
        <v>137</v>
      </c>
      <c r="D4" s="68" t="s">
        <v>138</v>
      </c>
      <c r="E4" s="68" t="s">
        <v>140</v>
      </c>
      <c r="G4" s="13" t="s">
        <v>147</v>
      </c>
      <c r="H4" s="166" t="s">
        <v>153</v>
      </c>
      <c r="I4" s="166"/>
      <c r="J4" s="166" t="s">
        <v>157</v>
      </c>
      <c r="K4" s="166"/>
      <c r="L4" s="169">
        <v>20200</v>
      </c>
      <c r="M4" s="169"/>
      <c r="N4" s="169"/>
    </row>
    <row r="5" spans="1:14" ht="25.8" customHeight="1" x14ac:dyDescent="0.25">
      <c r="A5" s="13" t="s">
        <v>148</v>
      </c>
      <c r="B5" s="68" t="s">
        <v>129</v>
      </c>
      <c r="C5" s="68" t="s">
        <v>137</v>
      </c>
      <c r="D5" s="68" t="s">
        <v>138</v>
      </c>
      <c r="E5" s="68" t="s">
        <v>141</v>
      </c>
      <c r="G5" s="13" t="s">
        <v>148</v>
      </c>
      <c r="H5" s="166"/>
      <c r="I5" s="166"/>
      <c r="J5" s="166" t="s">
        <v>158</v>
      </c>
      <c r="K5" s="166"/>
      <c r="L5" s="169">
        <v>3000</v>
      </c>
      <c r="M5" s="169"/>
      <c r="N5" s="169"/>
    </row>
    <row r="6" spans="1:14" ht="25.8" customHeight="1" x14ac:dyDescent="0.25">
      <c r="A6" s="13" t="s">
        <v>149</v>
      </c>
      <c r="B6" s="68" t="s">
        <v>130</v>
      </c>
      <c r="C6" s="68" t="s">
        <v>137</v>
      </c>
      <c r="D6" s="68" t="s">
        <v>138</v>
      </c>
      <c r="E6" s="68" t="s">
        <v>142</v>
      </c>
      <c r="G6" s="13" t="s">
        <v>149</v>
      </c>
      <c r="H6" s="166" t="s">
        <v>154</v>
      </c>
      <c r="I6" s="166"/>
      <c r="J6" s="166" t="s">
        <v>157</v>
      </c>
      <c r="K6" s="166"/>
      <c r="L6" s="169">
        <v>24600</v>
      </c>
      <c r="M6" s="169"/>
      <c r="N6" s="169"/>
    </row>
    <row r="7" spans="1:14" ht="25.8" customHeight="1" x14ac:dyDescent="0.25">
      <c r="A7" s="13" t="s">
        <v>150</v>
      </c>
      <c r="B7" s="68" t="s">
        <v>131</v>
      </c>
      <c r="C7" s="68" t="s">
        <v>137</v>
      </c>
      <c r="D7" s="68" t="s">
        <v>138</v>
      </c>
      <c r="E7" s="68" t="s">
        <v>143</v>
      </c>
      <c r="G7" s="13" t="s">
        <v>150</v>
      </c>
      <c r="H7" s="166"/>
      <c r="I7" s="166"/>
      <c r="J7" s="166" t="s">
        <v>158</v>
      </c>
      <c r="K7" s="166"/>
      <c r="L7" s="169">
        <v>3600</v>
      </c>
      <c r="M7" s="169"/>
      <c r="N7" s="169"/>
    </row>
    <row r="8" spans="1:14" ht="25.8" customHeight="1" x14ac:dyDescent="0.25">
      <c r="A8" s="13" t="s">
        <v>151</v>
      </c>
      <c r="B8" s="68" t="s">
        <v>132</v>
      </c>
      <c r="C8" s="68" t="s">
        <v>137</v>
      </c>
      <c r="D8" s="68" t="s">
        <v>137</v>
      </c>
      <c r="E8" s="68" t="s">
        <v>144</v>
      </c>
      <c r="G8" s="13" t="s">
        <v>151</v>
      </c>
      <c r="H8" s="166" t="s">
        <v>155</v>
      </c>
      <c r="I8" s="166"/>
      <c r="J8" s="166" t="s">
        <v>157</v>
      </c>
      <c r="K8" s="166"/>
      <c r="L8" s="169">
        <v>29000</v>
      </c>
      <c r="M8" s="169"/>
      <c r="N8" s="169"/>
    </row>
    <row r="9" spans="1:14" ht="25.8" customHeight="1" x14ac:dyDescent="0.25">
      <c r="A9" s="13" t="s">
        <v>152</v>
      </c>
      <c r="B9" s="68" t="s">
        <v>133</v>
      </c>
      <c r="C9" s="68" t="s">
        <v>137</v>
      </c>
      <c r="D9" s="68" t="s">
        <v>137</v>
      </c>
      <c r="E9" s="68" t="s">
        <v>145</v>
      </c>
      <c r="G9" s="13" t="s">
        <v>152</v>
      </c>
      <c r="H9" s="166"/>
      <c r="I9" s="166"/>
      <c r="J9" s="166" t="s">
        <v>158</v>
      </c>
      <c r="K9" s="166"/>
      <c r="L9" s="169">
        <v>4100</v>
      </c>
      <c r="M9" s="169"/>
      <c r="N9" s="169"/>
    </row>
    <row r="11" spans="1:14" ht="20.399999999999999" customHeight="1" thickBot="1" x14ac:dyDescent="0.3">
      <c r="A11" s="13" t="s">
        <v>102</v>
      </c>
      <c r="B11" s="69" t="s">
        <v>159</v>
      </c>
    </row>
    <row r="12" spans="1:14" ht="20.399999999999999" customHeight="1" x14ac:dyDescent="0.25">
      <c r="B12" s="168" t="s">
        <v>160</v>
      </c>
      <c r="C12" s="168"/>
      <c r="D12" s="168"/>
      <c r="E12" s="168"/>
      <c r="H12" s="174" t="s">
        <v>239</v>
      </c>
      <c r="I12" s="175"/>
      <c r="J12" s="96"/>
      <c r="K12" s="96"/>
      <c r="L12" s="96"/>
      <c r="M12" s="96"/>
      <c r="N12" s="97"/>
    </row>
    <row r="13" spans="1:14" ht="20.399999999999999" customHeight="1" x14ac:dyDescent="0.25">
      <c r="B13" s="168" t="s">
        <v>161</v>
      </c>
      <c r="C13" s="168"/>
      <c r="D13" s="168"/>
      <c r="E13" s="168"/>
      <c r="H13" s="176" t="s">
        <v>178</v>
      </c>
      <c r="I13" s="168"/>
      <c r="J13" s="168"/>
      <c r="K13" s="168"/>
      <c r="L13" s="168"/>
      <c r="M13" s="168"/>
      <c r="N13" s="177"/>
    </row>
    <row r="14" spans="1:14" ht="20.399999999999999" customHeight="1" x14ac:dyDescent="0.25">
      <c r="B14" s="168" t="s">
        <v>162</v>
      </c>
      <c r="C14" s="168"/>
      <c r="D14" s="168"/>
      <c r="E14" s="168"/>
      <c r="H14" s="176" t="s">
        <v>172</v>
      </c>
      <c r="I14" s="168"/>
      <c r="J14" s="168"/>
      <c r="K14" s="168"/>
      <c r="L14" s="168"/>
      <c r="M14" s="168"/>
      <c r="N14" s="177"/>
    </row>
    <row r="15" spans="1:14" ht="20.399999999999999" customHeight="1" x14ac:dyDescent="0.25">
      <c r="E15" s="72"/>
      <c r="H15" s="176" t="s">
        <v>173</v>
      </c>
      <c r="I15" s="168"/>
      <c r="J15" s="168"/>
      <c r="K15" s="168"/>
      <c r="L15" s="168"/>
      <c r="M15" s="168"/>
      <c r="N15" s="177"/>
    </row>
    <row r="16" spans="1:14" ht="20.399999999999999" customHeight="1" x14ac:dyDescent="0.25">
      <c r="A16" s="13" t="s">
        <v>103</v>
      </c>
      <c r="B16" s="69" t="s">
        <v>163</v>
      </c>
      <c r="H16" s="176" t="s">
        <v>174</v>
      </c>
      <c r="I16" s="168"/>
      <c r="J16" s="168"/>
      <c r="K16" s="168"/>
      <c r="L16" s="168"/>
      <c r="M16" s="168"/>
      <c r="N16" s="177"/>
    </row>
    <row r="17" spans="2:14" ht="20.399999999999999" customHeight="1" x14ac:dyDescent="0.25">
      <c r="B17" s="168" t="s">
        <v>165</v>
      </c>
      <c r="C17" s="168"/>
      <c r="D17" s="168"/>
      <c r="E17" s="168"/>
      <c r="H17" s="176" t="s">
        <v>183</v>
      </c>
      <c r="I17" s="168"/>
      <c r="J17" s="168"/>
      <c r="K17" s="168"/>
      <c r="L17" s="168"/>
      <c r="M17" s="168"/>
      <c r="N17" s="177"/>
    </row>
    <row r="18" spans="2:14" ht="20.399999999999999" customHeight="1" x14ac:dyDescent="0.25">
      <c r="B18" s="168" t="s">
        <v>236</v>
      </c>
      <c r="C18" s="168"/>
      <c r="D18" s="38"/>
      <c r="E18" s="38"/>
      <c r="H18" s="98"/>
      <c r="I18" s="90"/>
      <c r="J18" s="90"/>
      <c r="K18" s="90"/>
      <c r="L18" s="90"/>
      <c r="M18" s="90"/>
      <c r="N18" s="99"/>
    </row>
    <row r="19" spans="2:14" ht="20.399999999999999" customHeight="1" x14ac:dyDescent="0.25">
      <c r="B19" s="168" t="s">
        <v>166</v>
      </c>
      <c r="C19" s="168"/>
      <c r="D19" s="38"/>
      <c r="E19" s="38"/>
      <c r="H19" s="100" t="s">
        <v>175</v>
      </c>
      <c r="I19" s="168" t="s">
        <v>176</v>
      </c>
      <c r="J19" s="168"/>
      <c r="K19" s="168"/>
      <c r="L19" s="90"/>
      <c r="M19" s="90"/>
      <c r="N19" s="99"/>
    </row>
    <row r="20" spans="2:14" ht="20.399999999999999" customHeight="1" x14ac:dyDescent="0.25">
      <c r="B20" s="168" t="s">
        <v>171</v>
      </c>
      <c r="C20" s="168"/>
      <c r="D20" s="168"/>
      <c r="E20" s="168"/>
      <c r="H20" s="98" t="s">
        <v>141</v>
      </c>
      <c r="I20" s="178" t="s">
        <v>179</v>
      </c>
      <c r="J20" s="168"/>
      <c r="K20" s="168"/>
      <c r="L20" s="168"/>
      <c r="M20" s="168"/>
      <c r="N20" s="177"/>
    </row>
    <row r="21" spans="2:14" ht="20.399999999999999" customHeight="1" x14ac:dyDescent="0.25">
      <c r="B21" s="168" t="s">
        <v>177</v>
      </c>
      <c r="C21" s="168"/>
      <c r="H21" s="98"/>
      <c r="I21" s="90"/>
      <c r="J21" s="90"/>
      <c r="K21" s="90"/>
      <c r="L21" s="90"/>
      <c r="M21" s="90"/>
      <c r="N21" s="99"/>
    </row>
    <row r="22" spans="2:14" ht="20.399999999999999" customHeight="1" x14ac:dyDescent="0.25">
      <c r="B22" s="173" t="s">
        <v>237</v>
      </c>
      <c r="C22" s="173"/>
      <c r="D22" s="173"/>
      <c r="E22" s="173"/>
      <c r="H22" s="100" t="s">
        <v>180</v>
      </c>
      <c r="I22" s="168" t="s">
        <v>181</v>
      </c>
      <c r="J22" s="168"/>
      <c r="K22" s="168"/>
      <c r="L22" s="90"/>
      <c r="M22" s="90"/>
      <c r="N22" s="99"/>
    </row>
    <row r="23" spans="2:14" ht="20.399999999999999" customHeight="1" thickBot="1" x14ac:dyDescent="0.3">
      <c r="E23" s="72" t="s">
        <v>238</v>
      </c>
      <c r="H23" s="101" t="s">
        <v>143</v>
      </c>
      <c r="I23" s="170" t="s">
        <v>182</v>
      </c>
      <c r="J23" s="171"/>
      <c r="K23" s="171"/>
      <c r="L23" s="171"/>
      <c r="M23" s="171"/>
      <c r="N23" s="172"/>
    </row>
    <row r="24" spans="2:14" ht="20.399999999999999" customHeight="1" x14ac:dyDescent="0.25"/>
    <row r="25" spans="2:14" ht="20.399999999999999" customHeight="1" x14ac:dyDescent="0.25"/>
    <row r="26" spans="2:14" ht="20.399999999999999" customHeight="1" x14ac:dyDescent="0.25"/>
  </sheetData>
  <mergeCells count="39">
    <mergeCell ref="I23:N23"/>
    <mergeCell ref="B21:C21"/>
    <mergeCell ref="B22:E22"/>
    <mergeCell ref="H12:I12"/>
    <mergeCell ref="H13:N13"/>
    <mergeCell ref="H14:N14"/>
    <mergeCell ref="H15:N15"/>
    <mergeCell ref="H16:N16"/>
    <mergeCell ref="B17:E17"/>
    <mergeCell ref="B18:C18"/>
    <mergeCell ref="B19:C19"/>
    <mergeCell ref="B20:E20"/>
    <mergeCell ref="H17:N17"/>
    <mergeCell ref="I19:K19"/>
    <mergeCell ref="I20:N20"/>
    <mergeCell ref="I22:K22"/>
    <mergeCell ref="B2:E2"/>
    <mergeCell ref="H2:N2"/>
    <mergeCell ref="B12:E12"/>
    <mergeCell ref="B13:E13"/>
    <mergeCell ref="B14:E14"/>
    <mergeCell ref="J8:K8"/>
    <mergeCell ref="J9:K9"/>
    <mergeCell ref="L4:N4"/>
    <mergeCell ref="L5:N5"/>
    <mergeCell ref="L6:N6"/>
    <mergeCell ref="L7:N7"/>
    <mergeCell ref="L8:N8"/>
    <mergeCell ref="L9:N9"/>
    <mergeCell ref="J3:K3"/>
    <mergeCell ref="L3:N3"/>
    <mergeCell ref="H4:I5"/>
    <mergeCell ref="H3:I3"/>
    <mergeCell ref="H6:I7"/>
    <mergeCell ref="H8:I9"/>
    <mergeCell ref="J4:K4"/>
    <mergeCell ref="J5:K5"/>
    <mergeCell ref="J6:K6"/>
    <mergeCell ref="J7:K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37A87-E749-417F-AD89-2D1A2FE78E75}">
  <sheetPr codeName="Sheet3">
    <pageSetUpPr fitToPage="1"/>
  </sheetPr>
  <dimension ref="A1:S139"/>
  <sheetViews>
    <sheetView tabSelected="1" workbookViewId="0">
      <selection activeCell="G12" sqref="G12"/>
    </sheetView>
  </sheetViews>
  <sheetFormatPr defaultRowHeight="12" x14ac:dyDescent="0.25"/>
  <cols>
    <col min="1" max="1" width="6.77734375" style="1" customWidth="1"/>
    <col min="2" max="2" width="5.77734375" style="1" customWidth="1"/>
    <col min="3" max="3" width="23.109375" style="10" customWidth="1"/>
    <col min="4" max="4" width="19.33203125" style="1" customWidth="1"/>
    <col min="5" max="5" width="12.21875" style="1" customWidth="1"/>
    <col min="6" max="6" width="9.109375" style="1" customWidth="1"/>
    <col min="7" max="7" width="18.109375" style="1" customWidth="1"/>
    <col min="8" max="8" width="6" style="1" customWidth="1"/>
    <col min="9" max="9" width="5.21875" style="1" customWidth="1"/>
    <col min="10" max="11" width="12.5546875" style="1" customWidth="1"/>
    <col min="12" max="13" width="9.77734375" style="1" customWidth="1"/>
    <col min="14" max="15" width="8.88671875" style="1"/>
    <col min="16" max="16" width="18.109375" style="1" customWidth="1"/>
    <col min="17" max="16384" width="8.88671875" style="1"/>
  </cols>
  <sheetData>
    <row r="1" spans="1:17" ht="32.4" customHeight="1" x14ac:dyDescent="0.25">
      <c r="A1" s="146" t="s">
        <v>248</v>
      </c>
      <c r="B1" s="146"/>
      <c r="C1" s="146"/>
      <c r="D1" s="146"/>
      <c r="E1" s="146"/>
      <c r="F1" s="146"/>
      <c r="G1" s="146"/>
      <c r="H1" s="146"/>
      <c r="I1" s="146"/>
      <c r="J1" s="146"/>
      <c r="K1" s="146"/>
      <c r="L1" s="146"/>
      <c r="M1" s="146"/>
    </row>
    <row r="2" spans="1:17" ht="13.2" customHeight="1" x14ac:dyDescent="0.25">
      <c r="A2" s="2"/>
      <c r="B2" s="2"/>
      <c r="C2" s="9"/>
      <c r="D2" s="2"/>
      <c r="E2" s="2"/>
      <c r="F2" s="2"/>
      <c r="G2" s="7"/>
      <c r="M2" s="7" t="s">
        <v>0</v>
      </c>
    </row>
    <row r="3" spans="1:17" ht="19.8" customHeight="1" thickBot="1" x14ac:dyDescent="0.3">
      <c r="A3" s="220" t="s">
        <v>101</v>
      </c>
      <c r="B3" s="220"/>
      <c r="C3" s="220"/>
      <c r="D3" s="2"/>
      <c r="E3" s="2"/>
      <c r="F3" s="2"/>
      <c r="G3" s="7"/>
    </row>
    <row r="4" spans="1:17" ht="15" customHeight="1" x14ac:dyDescent="0.25">
      <c r="A4" s="261" t="s">
        <v>1</v>
      </c>
      <c r="B4" s="263" t="s">
        <v>32</v>
      </c>
      <c r="C4" s="233" t="s">
        <v>2</v>
      </c>
      <c r="D4" s="258" t="s">
        <v>67</v>
      </c>
      <c r="E4" s="259"/>
      <c r="F4" s="259"/>
      <c r="G4" s="260"/>
    </row>
    <row r="5" spans="1:17" ht="34.799999999999997" customHeight="1" thickBot="1" x14ac:dyDescent="0.3">
      <c r="A5" s="262"/>
      <c r="B5" s="264"/>
      <c r="C5" s="234"/>
      <c r="D5" s="34" t="s">
        <v>86</v>
      </c>
      <c r="E5" s="34" t="s">
        <v>126</v>
      </c>
      <c r="F5" s="34" t="s">
        <v>85</v>
      </c>
      <c r="G5" s="35" t="s">
        <v>123</v>
      </c>
    </row>
    <row r="6" spans="1:17" s="13" customFormat="1" ht="17.399999999999999" customHeight="1" x14ac:dyDescent="0.25">
      <c r="A6" s="197" t="s">
        <v>28</v>
      </c>
      <c r="B6" s="200" t="s">
        <v>225</v>
      </c>
      <c r="C6" s="22" t="s">
        <v>6</v>
      </c>
      <c r="D6" s="23"/>
      <c r="E6" s="40">
        <v>17000</v>
      </c>
      <c r="F6" s="62"/>
      <c r="G6" s="51">
        <f>E6*F6</f>
        <v>0</v>
      </c>
      <c r="I6" s="218" t="s">
        <v>102</v>
      </c>
      <c r="J6" s="251" t="s">
        <v>91</v>
      </c>
      <c r="K6" s="252"/>
      <c r="L6" s="253">
        <f>SUM(G6:G70)</f>
        <v>0</v>
      </c>
      <c r="M6" s="254"/>
      <c r="N6" s="221"/>
      <c r="O6" s="222"/>
    </row>
    <row r="7" spans="1:17" s="13" customFormat="1" ht="17.399999999999999" customHeight="1" thickBot="1" x14ac:dyDescent="0.3">
      <c r="A7" s="199"/>
      <c r="B7" s="204"/>
      <c r="C7" s="24" t="s">
        <v>8</v>
      </c>
      <c r="D7" s="25"/>
      <c r="E7" s="39">
        <v>6000</v>
      </c>
      <c r="F7" s="61"/>
      <c r="G7" s="95">
        <f>E7*F7</f>
        <v>0</v>
      </c>
      <c r="I7" s="256"/>
      <c r="J7" s="247"/>
      <c r="K7" s="248"/>
      <c r="L7" s="237"/>
      <c r="M7" s="238"/>
      <c r="N7" s="275"/>
      <c r="O7" s="173"/>
    </row>
    <row r="8" spans="1:17" s="13" customFormat="1" ht="17.399999999999999" customHeight="1" x14ac:dyDescent="0.25">
      <c r="A8" s="197" t="s">
        <v>29</v>
      </c>
      <c r="B8" s="200" t="s">
        <v>226</v>
      </c>
      <c r="C8" s="22" t="s">
        <v>9</v>
      </c>
      <c r="D8" s="23"/>
      <c r="E8" s="40">
        <v>4500</v>
      </c>
      <c r="F8" s="62"/>
      <c r="G8" s="51">
        <f>E8*F8</f>
        <v>0</v>
      </c>
      <c r="I8" s="256"/>
      <c r="J8" s="239" t="s">
        <v>92</v>
      </c>
      <c r="K8" s="240"/>
      <c r="L8" s="235">
        <f>SUM(G8:G66)*20%</f>
        <v>0</v>
      </c>
      <c r="M8" s="236"/>
      <c r="N8" s="221"/>
      <c r="O8" s="222"/>
    </row>
    <row r="9" spans="1:17" s="13" customFormat="1" ht="17.399999999999999" customHeight="1" x14ac:dyDescent="0.25">
      <c r="A9" s="198"/>
      <c r="B9" s="203"/>
      <c r="C9" s="11" t="s">
        <v>221</v>
      </c>
      <c r="D9" s="12"/>
      <c r="E9" s="41">
        <v>4500</v>
      </c>
      <c r="F9" s="63"/>
      <c r="G9" s="52">
        <f>E9*F9</f>
        <v>0</v>
      </c>
      <c r="I9" s="256"/>
      <c r="J9" s="247"/>
      <c r="K9" s="248"/>
      <c r="L9" s="237"/>
      <c r="M9" s="238"/>
      <c r="N9" s="221"/>
      <c r="O9" s="222"/>
    </row>
    <row r="10" spans="1:17" s="13" customFormat="1" ht="17.399999999999999" customHeight="1" x14ac:dyDescent="0.25">
      <c r="A10" s="198"/>
      <c r="B10" s="201"/>
      <c r="C10" s="11" t="s">
        <v>222</v>
      </c>
      <c r="D10" s="12"/>
      <c r="E10" s="41">
        <v>9000</v>
      </c>
      <c r="F10" s="63"/>
      <c r="G10" s="52">
        <f t="shared" ref="G10:G70" si="0">E10*F10</f>
        <v>0</v>
      </c>
      <c r="I10" s="256"/>
      <c r="J10" s="239" t="s">
        <v>93</v>
      </c>
      <c r="K10" s="240"/>
      <c r="L10" s="235">
        <f>SUMPRODUCT(G6+G7+G67+G68)*30%</f>
        <v>0</v>
      </c>
      <c r="M10" s="236"/>
      <c r="N10" s="221"/>
      <c r="O10" s="222"/>
    </row>
    <row r="11" spans="1:17" s="13" customFormat="1" ht="17.399999999999999" customHeight="1" thickBot="1" x14ac:dyDescent="0.3">
      <c r="A11" s="198"/>
      <c r="B11" s="202" t="s">
        <v>225</v>
      </c>
      <c r="C11" s="11" t="s">
        <v>11</v>
      </c>
      <c r="D11" s="12"/>
      <c r="E11" s="41">
        <v>4500</v>
      </c>
      <c r="F11" s="63"/>
      <c r="G11" s="52">
        <f t="shared" si="0"/>
        <v>0</v>
      </c>
      <c r="I11" s="219"/>
      <c r="J11" s="241"/>
      <c r="K11" s="242"/>
      <c r="L11" s="243"/>
      <c r="M11" s="244"/>
      <c r="N11" s="221"/>
      <c r="O11" s="222"/>
      <c r="P11" s="38"/>
      <c r="Q11" s="38"/>
    </row>
    <row r="12" spans="1:17" s="13" customFormat="1" ht="17.399999999999999" customHeight="1" x14ac:dyDescent="0.25">
      <c r="A12" s="198"/>
      <c r="B12" s="203"/>
      <c r="C12" s="11" t="s">
        <v>12</v>
      </c>
      <c r="D12" s="12"/>
      <c r="E12" s="41">
        <v>4500</v>
      </c>
      <c r="F12" s="63"/>
      <c r="G12" s="52">
        <f t="shared" si="0"/>
        <v>0</v>
      </c>
      <c r="I12" s="218" t="s">
        <v>103</v>
      </c>
      <c r="J12" s="245" t="s">
        <v>96</v>
      </c>
      <c r="K12" s="246"/>
      <c r="L12" s="249">
        <f>SUM(G75:G139)*50%</f>
        <v>0</v>
      </c>
      <c r="M12" s="250"/>
      <c r="N12" s="221"/>
      <c r="O12" s="222"/>
    </row>
    <row r="13" spans="1:17" s="13" customFormat="1" ht="17.399999999999999" customHeight="1" x14ac:dyDescent="0.25">
      <c r="A13" s="198"/>
      <c r="B13" s="203"/>
      <c r="C13" s="11" t="s">
        <v>13</v>
      </c>
      <c r="D13" s="12"/>
      <c r="E13" s="41">
        <v>4000</v>
      </c>
      <c r="F13" s="63"/>
      <c r="G13" s="52">
        <f t="shared" si="0"/>
        <v>0</v>
      </c>
      <c r="I13" s="256"/>
      <c r="J13" s="247"/>
      <c r="K13" s="248"/>
      <c r="L13" s="237"/>
      <c r="M13" s="238"/>
      <c r="N13" s="221"/>
      <c r="O13" s="222"/>
      <c r="P13" s="38"/>
      <c r="Q13" s="38"/>
    </row>
    <row r="14" spans="1:17" s="13" customFormat="1" ht="17.399999999999999" customHeight="1" x14ac:dyDescent="0.25">
      <c r="A14" s="198"/>
      <c r="B14" s="201"/>
      <c r="C14" s="11" t="s">
        <v>14</v>
      </c>
      <c r="D14" s="12"/>
      <c r="E14" s="41">
        <v>1500</v>
      </c>
      <c r="F14" s="63"/>
      <c r="G14" s="52">
        <f t="shared" si="0"/>
        <v>0</v>
      </c>
      <c r="I14" s="256"/>
      <c r="J14" s="255" t="s">
        <v>97</v>
      </c>
      <c r="K14" s="240"/>
      <c r="L14" s="235">
        <f>SUM(G77:G135)*50%*20%</f>
        <v>0</v>
      </c>
      <c r="M14" s="236"/>
      <c r="N14" s="221"/>
      <c r="O14" s="222"/>
    </row>
    <row r="15" spans="1:17" s="13" customFormat="1" ht="17.399999999999999" customHeight="1" x14ac:dyDescent="0.25">
      <c r="A15" s="198"/>
      <c r="B15" s="202" t="s">
        <v>227</v>
      </c>
      <c r="C15" s="11" t="s">
        <v>201</v>
      </c>
      <c r="D15" s="12"/>
      <c r="E15" s="41">
        <v>4500</v>
      </c>
      <c r="F15" s="63"/>
      <c r="G15" s="52">
        <f t="shared" si="0"/>
        <v>0</v>
      </c>
      <c r="I15" s="256"/>
      <c r="J15" s="247"/>
      <c r="K15" s="248"/>
      <c r="L15" s="237"/>
      <c r="M15" s="238"/>
      <c r="N15" s="221"/>
      <c r="O15" s="222"/>
    </row>
    <row r="16" spans="1:17" s="13" customFormat="1" ht="17.399999999999999" customHeight="1" x14ac:dyDescent="0.25">
      <c r="A16" s="198"/>
      <c r="B16" s="203"/>
      <c r="C16" s="11" t="s">
        <v>223</v>
      </c>
      <c r="D16" s="12"/>
      <c r="E16" s="41">
        <v>9000</v>
      </c>
      <c r="F16" s="63"/>
      <c r="G16" s="52">
        <f t="shared" si="0"/>
        <v>0</v>
      </c>
      <c r="I16" s="256"/>
      <c r="J16" s="255" t="s">
        <v>98</v>
      </c>
      <c r="K16" s="240"/>
      <c r="L16" s="235">
        <f>SUMPRODUCT(G75+G76+G136+G137)*50%*30%</f>
        <v>0</v>
      </c>
      <c r="M16" s="236"/>
      <c r="N16" s="221"/>
      <c r="O16" s="222"/>
    </row>
    <row r="17" spans="1:19" s="13" customFormat="1" ht="17.399999999999999" customHeight="1" thickBot="1" x14ac:dyDescent="0.3">
      <c r="A17" s="198"/>
      <c r="B17" s="201"/>
      <c r="C17" s="11" t="s">
        <v>15</v>
      </c>
      <c r="D17" s="12"/>
      <c r="E17" s="41">
        <v>1500</v>
      </c>
      <c r="F17" s="63"/>
      <c r="G17" s="52">
        <f t="shared" si="0"/>
        <v>0</v>
      </c>
      <c r="I17" s="219"/>
      <c r="J17" s="241"/>
      <c r="K17" s="242"/>
      <c r="L17" s="243"/>
      <c r="M17" s="244"/>
      <c r="N17" s="221"/>
      <c r="O17" s="222"/>
      <c r="P17" s="38"/>
      <c r="Q17" s="38"/>
    </row>
    <row r="18" spans="1:19" s="13" customFormat="1" ht="17.399999999999999" customHeight="1" x14ac:dyDescent="0.25">
      <c r="A18" s="198"/>
      <c r="B18" s="202" t="s">
        <v>228</v>
      </c>
      <c r="C18" s="11" t="s">
        <v>16</v>
      </c>
      <c r="D18" s="12"/>
      <c r="E18" s="41">
        <v>3000</v>
      </c>
      <c r="F18" s="63"/>
      <c r="G18" s="52">
        <f t="shared" si="0"/>
        <v>0</v>
      </c>
      <c r="I18" s="218" t="s">
        <v>104</v>
      </c>
      <c r="J18" s="251" t="s">
        <v>94</v>
      </c>
      <c r="K18" s="252"/>
      <c r="L18" s="253">
        <f>P36</f>
        <v>0</v>
      </c>
      <c r="M18" s="254"/>
      <c r="N18" s="221"/>
      <c r="O18" s="222"/>
    </row>
    <row r="19" spans="1:19" s="13" customFormat="1" ht="17.399999999999999" customHeight="1" thickBot="1" x14ac:dyDescent="0.3">
      <c r="A19" s="198"/>
      <c r="B19" s="203"/>
      <c r="C19" s="11" t="s">
        <v>17</v>
      </c>
      <c r="D19" s="12"/>
      <c r="E19" s="41">
        <v>3000</v>
      </c>
      <c r="F19" s="63"/>
      <c r="G19" s="52">
        <f t="shared" si="0"/>
        <v>0</v>
      </c>
      <c r="I19" s="219"/>
      <c r="J19" s="241"/>
      <c r="K19" s="242"/>
      <c r="L19" s="243"/>
      <c r="M19" s="244"/>
      <c r="N19" s="221"/>
      <c r="O19" s="222"/>
    </row>
    <row r="20" spans="1:19" s="13" customFormat="1" ht="17.399999999999999" customHeight="1" x14ac:dyDescent="0.25">
      <c r="A20" s="198"/>
      <c r="B20" s="203"/>
      <c r="C20" s="11" t="s">
        <v>127</v>
      </c>
      <c r="D20" s="12"/>
      <c r="E20" s="41">
        <v>4500</v>
      </c>
      <c r="F20" s="63"/>
      <c r="G20" s="52">
        <f t="shared" si="0"/>
        <v>0</v>
      </c>
      <c r="I20" s="218" t="s">
        <v>105</v>
      </c>
      <c r="J20" s="257" t="s">
        <v>99</v>
      </c>
      <c r="K20" s="252"/>
      <c r="L20" s="253">
        <f>P47</f>
        <v>0</v>
      </c>
      <c r="M20" s="254"/>
      <c r="N20" s="221"/>
      <c r="O20" s="222"/>
    </row>
    <row r="21" spans="1:19" s="13" customFormat="1" ht="17.399999999999999" customHeight="1" thickBot="1" x14ac:dyDescent="0.3">
      <c r="A21" s="198"/>
      <c r="B21" s="203"/>
      <c r="C21" s="11" t="s">
        <v>18</v>
      </c>
      <c r="D21" s="12"/>
      <c r="E21" s="41">
        <v>4500</v>
      </c>
      <c r="F21" s="63"/>
      <c r="G21" s="52">
        <f t="shared" si="0"/>
        <v>0</v>
      </c>
      <c r="I21" s="219"/>
      <c r="J21" s="241"/>
      <c r="K21" s="242"/>
      <c r="L21" s="243"/>
      <c r="M21" s="244"/>
      <c r="N21" s="221"/>
      <c r="O21" s="222"/>
    </row>
    <row r="22" spans="1:19" s="13" customFormat="1" ht="17.399999999999999" customHeight="1" x14ac:dyDescent="0.25">
      <c r="A22" s="198"/>
      <c r="B22" s="201"/>
      <c r="C22" s="11" t="s">
        <v>19</v>
      </c>
      <c r="D22" s="12"/>
      <c r="E22" s="41">
        <v>1500</v>
      </c>
      <c r="F22" s="63"/>
      <c r="G22" s="52">
        <f t="shared" si="0"/>
        <v>0</v>
      </c>
      <c r="I22" s="218" t="s">
        <v>106</v>
      </c>
      <c r="J22" s="251" t="s">
        <v>95</v>
      </c>
      <c r="K22" s="252"/>
      <c r="L22" s="253">
        <f>O71</f>
        <v>0</v>
      </c>
      <c r="M22" s="254"/>
      <c r="N22" s="221"/>
      <c r="O22" s="222"/>
    </row>
    <row r="23" spans="1:19" s="13" customFormat="1" ht="17.399999999999999" customHeight="1" thickBot="1" x14ac:dyDescent="0.3">
      <c r="A23" s="198"/>
      <c r="B23" s="202" t="s">
        <v>229</v>
      </c>
      <c r="C23" s="11" t="s">
        <v>20</v>
      </c>
      <c r="D23" s="12"/>
      <c r="E23" s="41">
        <v>6000</v>
      </c>
      <c r="F23" s="63"/>
      <c r="G23" s="52">
        <f t="shared" si="0"/>
        <v>0</v>
      </c>
      <c r="I23" s="219"/>
      <c r="J23" s="241"/>
      <c r="K23" s="242"/>
      <c r="L23" s="243"/>
      <c r="M23" s="244"/>
      <c r="N23" s="221"/>
      <c r="O23" s="222"/>
    </row>
    <row r="24" spans="1:19" s="13" customFormat="1" ht="17.399999999999999" customHeight="1" x14ac:dyDescent="0.25">
      <c r="A24" s="198"/>
      <c r="B24" s="203"/>
      <c r="C24" s="11" t="s">
        <v>21</v>
      </c>
      <c r="D24" s="12"/>
      <c r="E24" s="41">
        <v>6000</v>
      </c>
      <c r="F24" s="63"/>
      <c r="G24" s="52">
        <f t="shared" si="0"/>
        <v>0</v>
      </c>
      <c r="J24" s="210" t="s">
        <v>100</v>
      </c>
      <c r="K24" s="211"/>
      <c r="L24" s="214">
        <f>SUM(L6:M23)</f>
        <v>0</v>
      </c>
      <c r="M24" s="215"/>
      <c r="N24" s="221"/>
      <c r="O24" s="222"/>
    </row>
    <row r="25" spans="1:19" s="13" customFormat="1" ht="17.399999999999999" customHeight="1" thickBot="1" x14ac:dyDescent="0.3">
      <c r="A25" s="198"/>
      <c r="B25" s="201"/>
      <c r="C25" s="11" t="s">
        <v>22</v>
      </c>
      <c r="D25" s="12"/>
      <c r="E25" s="41">
        <v>1500</v>
      </c>
      <c r="F25" s="63"/>
      <c r="G25" s="52">
        <f t="shared" si="0"/>
        <v>0</v>
      </c>
      <c r="J25" s="212"/>
      <c r="K25" s="213"/>
      <c r="L25" s="216"/>
      <c r="M25" s="217"/>
      <c r="N25" s="221"/>
      <c r="O25" s="222"/>
    </row>
    <row r="26" spans="1:19" s="13" customFormat="1" ht="17.399999999999999" customHeight="1" x14ac:dyDescent="0.25">
      <c r="A26" s="198"/>
      <c r="B26" s="202" t="s">
        <v>230</v>
      </c>
      <c r="C26" s="11" t="s">
        <v>23</v>
      </c>
      <c r="D26" s="12"/>
      <c r="E26" s="41">
        <v>4500</v>
      </c>
      <c r="F26" s="63"/>
      <c r="G26" s="52">
        <f t="shared" si="0"/>
        <v>0</v>
      </c>
      <c r="N26" s="168"/>
      <c r="O26" s="168"/>
      <c r="P26" s="168"/>
    </row>
    <row r="27" spans="1:19" s="13" customFormat="1" ht="17.399999999999999" customHeight="1" thickBot="1" x14ac:dyDescent="0.3">
      <c r="A27" s="198"/>
      <c r="B27" s="201"/>
      <c r="C27" s="11" t="s">
        <v>24</v>
      </c>
      <c r="D27" s="12"/>
      <c r="E27" s="41">
        <v>3000</v>
      </c>
      <c r="F27" s="63"/>
      <c r="G27" s="52">
        <f t="shared" si="0"/>
        <v>0</v>
      </c>
      <c r="J27" s="220" t="s">
        <v>115</v>
      </c>
      <c r="K27" s="220"/>
      <c r="L27" s="220"/>
      <c r="N27" s="168"/>
      <c r="O27" s="168"/>
      <c r="P27" s="168"/>
    </row>
    <row r="28" spans="1:19" s="13" customFormat="1" ht="17.399999999999999" customHeight="1" x14ac:dyDescent="0.25">
      <c r="A28" s="198"/>
      <c r="B28" s="202" t="s">
        <v>231</v>
      </c>
      <c r="C28" s="11" t="s">
        <v>25</v>
      </c>
      <c r="D28" s="12"/>
      <c r="E28" s="41">
        <v>3000</v>
      </c>
      <c r="F28" s="63"/>
      <c r="G28" s="52">
        <f t="shared" si="0"/>
        <v>0</v>
      </c>
      <c r="J28" s="229" t="s">
        <v>240</v>
      </c>
      <c r="K28" s="230"/>
      <c r="L28" s="230"/>
      <c r="M28" s="32" t="s">
        <v>109</v>
      </c>
      <c r="N28" s="32" t="s">
        <v>85</v>
      </c>
      <c r="O28" s="32" t="s">
        <v>124</v>
      </c>
      <c r="P28" s="33" t="s">
        <v>110</v>
      </c>
    </row>
    <row r="29" spans="1:19" s="13" customFormat="1" ht="17.399999999999999" customHeight="1" x14ac:dyDescent="0.25">
      <c r="A29" s="198"/>
      <c r="B29" s="203"/>
      <c r="C29" s="11" t="s">
        <v>26</v>
      </c>
      <c r="D29" s="12"/>
      <c r="E29" s="41">
        <v>4500</v>
      </c>
      <c r="F29" s="63"/>
      <c r="G29" s="52">
        <f t="shared" si="0"/>
        <v>0</v>
      </c>
      <c r="J29" s="225" t="s">
        <v>107</v>
      </c>
      <c r="K29" s="166"/>
      <c r="L29" s="166"/>
      <c r="M29" s="54">
        <v>20200</v>
      </c>
      <c r="N29" s="58"/>
      <c r="O29" s="58"/>
      <c r="P29" s="56">
        <f>M29*N29*O29</f>
        <v>0</v>
      </c>
      <c r="Q29" s="38"/>
      <c r="R29" s="38"/>
      <c r="S29" s="38"/>
    </row>
    <row r="30" spans="1:19" s="13" customFormat="1" ht="17.399999999999999" customHeight="1" thickBot="1" x14ac:dyDescent="0.3">
      <c r="A30" s="199"/>
      <c r="B30" s="204"/>
      <c r="C30" s="24" t="s">
        <v>27</v>
      </c>
      <c r="D30" s="25"/>
      <c r="E30" s="39">
        <v>1500</v>
      </c>
      <c r="F30" s="61"/>
      <c r="G30" s="53">
        <f t="shared" si="0"/>
        <v>0</v>
      </c>
      <c r="J30" s="225" t="s">
        <v>300</v>
      </c>
      <c r="K30" s="166"/>
      <c r="L30" s="166"/>
      <c r="M30" s="54">
        <v>3000</v>
      </c>
      <c r="N30" s="58"/>
      <c r="O30" s="58"/>
      <c r="P30" s="108">
        <f>M30*N30*O30</f>
        <v>0</v>
      </c>
      <c r="Q30" s="38"/>
      <c r="R30" s="38"/>
      <c r="S30" s="38"/>
    </row>
    <row r="31" spans="1:19" ht="17.399999999999999" customHeight="1" x14ac:dyDescent="0.25">
      <c r="A31" s="194" t="s">
        <v>30</v>
      </c>
      <c r="B31" s="183" t="s">
        <v>227</v>
      </c>
      <c r="C31" s="26" t="s">
        <v>200</v>
      </c>
      <c r="D31" s="23"/>
      <c r="E31" s="42">
        <v>9000</v>
      </c>
      <c r="F31" s="64"/>
      <c r="G31" s="51">
        <f t="shared" si="0"/>
        <v>0</v>
      </c>
      <c r="J31" s="225" t="s">
        <v>111</v>
      </c>
      <c r="K31" s="166"/>
      <c r="L31" s="166"/>
      <c r="M31" s="54">
        <v>24600</v>
      </c>
      <c r="N31" s="58"/>
      <c r="O31" s="58"/>
      <c r="P31" s="56">
        <f t="shared" ref="P31:P34" si="1">M31*N31*O31</f>
        <v>0</v>
      </c>
    </row>
    <row r="32" spans="1:19" ht="17.399999999999999" customHeight="1" x14ac:dyDescent="0.25">
      <c r="A32" s="195"/>
      <c r="B32" s="137"/>
      <c r="C32" s="14" t="s">
        <v>48</v>
      </c>
      <c r="D32" s="12"/>
      <c r="E32" s="43">
        <v>3000</v>
      </c>
      <c r="F32" s="65"/>
      <c r="G32" s="52">
        <f t="shared" si="0"/>
        <v>0</v>
      </c>
      <c r="J32" s="225" t="s">
        <v>112</v>
      </c>
      <c r="K32" s="166"/>
      <c r="L32" s="166"/>
      <c r="M32" s="54">
        <v>3600</v>
      </c>
      <c r="N32" s="58"/>
      <c r="O32" s="58"/>
      <c r="P32" s="56">
        <f t="shared" si="1"/>
        <v>0</v>
      </c>
      <c r="Q32" s="38"/>
      <c r="R32" s="38"/>
      <c r="S32" s="38"/>
    </row>
    <row r="33" spans="1:19" ht="17.399999999999999" customHeight="1" thickBot="1" x14ac:dyDescent="0.3">
      <c r="A33" s="196"/>
      <c r="B33" s="185"/>
      <c r="C33" s="27" t="s">
        <v>49</v>
      </c>
      <c r="D33" s="25"/>
      <c r="E33" s="44">
        <v>3000</v>
      </c>
      <c r="F33" s="66"/>
      <c r="G33" s="53">
        <f t="shared" si="0"/>
        <v>0</v>
      </c>
      <c r="J33" s="225" t="s">
        <v>113</v>
      </c>
      <c r="K33" s="166"/>
      <c r="L33" s="166"/>
      <c r="M33" s="54">
        <v>29000</v>
      </c>
      <c r="N33" s="58"/>
      <c r="O33" s="58"/>
      <c r="P33" s="56">
        <f t="shared" si="1"/>
        <v>0</v>
      </c>
    </row>
    <row r="34" spans="1:19" ht="17.399999999999999" customHeight="1" x14ac:dyDescent="0.25">
      <c r="A34" s="197" t="s">
        <v>31</v>
      </c>
      <c r="B34" s="200" t="s">
        <v>226</v>
      </c>
      <c r="C34" s="26" t="s">
        <v>186</v>
      </c>
      <c r="D34" s="28"/>
      <c r="E34" s="45">
        <v>17000</v>
      </c>
      <c r="F34" s="62"/>
      <c r="G34" s="51">
        <f t="shared" si="0"/>
        <v>0</v>
      </c>
      <c r="J34" s="223" t="s">
        <v>114</v>
      </c>
      <c r="K34" s="224"/>
      <c r="L34" s="224"/>
      <c r="M34" s="55">
        <v>4100</v>
      </c>
      <c r="N34" s="59"/>
      <c r="O34" s="59"/>
      <c r="P34" s="56">
        <f t="shared" si="1"/>
        <v>0</v>
      </c>
    </row>
    <row r="35" spans="1:19" ht="17.399999999999999" customHeight="1" thickBot="1" x14ac:dyDescent="0.3">
      <c r="A35" s="198"/>
      <c r="B35" s="201"/>
      <c r="C35" s="14" t="s">
        <v>187</v>
      </c>
      <c r="D35" s="21"/>
      <c r="E35" s="46">
        <v>6000</v>
      </c>
      <c r="F35" s="63"/>
      <c r="G35" s="52">
        <f t="shared" si="0"/>
        <v>0</v>
      </c>
      <c r="J35" s="223" t="s">
        <v>234</v>
      </c>
      <c r="K35" s="224"/>
      <c r="L35" s="224"/>
      <c r="M35" s="55">
        <v>25000</v>
      </c>
      <c r="N35" s="59"/>
      <c r="O35" s="59"/>
      <c r="P35" s="67">
        <v>0</v>
      </c>
      <c r="Q35" s="13"/>
      <c r="R35" s="13"/>
      <c r="S35" s="13"/>
    </row>
    <row r="36" spans="1:19" ht="17.399999999999999" customHeight="1" thickBot="1" x14ac:dyDescent="0.3">
      <c r="A36" s="198"/>
      <c r="B36" s="202" t="s">
        <v>225</v>
      </c>
      <c r="C36" s="14" t="s">
        <v>57</v>
      </c>
      <c r="D36" s="12"/>
      <c r="E36" s="43">
        <v>4500</v>
      </c>
      <c r="F36" s="63"/>
      <c r="G36" s="52">
        <f t="shared" si="0"/>
        <v>0</v>
      </c>
      <c r="J36" s="226" t="s">
        <v>119</v>
      </c>
      <c r="K36" s="227"/>
      <c r="L36" s="227"/>
      <c r="M36" s="227"/>
      <c r="N36" s="228"/>
      <c r="O36" s="36"/>
      <c r="P36" s="57">
        <f>SUM(P29:P35)</f>
        <v>0</v>
      </c>
      <c r="Q36" s="13"/>
      <c r="R36" s="13"/>
      <c r="S36" s="13"/>
    </row>
    <row r="37" spans="1:19" ht="17.399999999999999" customHeight="1" x14ac:dyDescent="0.25">
      <c r="A37" s="198"/>
      <c r="B37" s="203"/>
      <c r="C37" s="14" t="s">
        <v>51</v>
      </c>
      <c r="D37" s="12"/>
      <c r="E37" s="43">
        <v>4500</v>
      </c>
      <c r="F37" s="63"/>
      <c r="G37" s="52">
        <f t="shared" si="0"/>
        <v>0</v>
      </c>
      <c r="Q37" s="13"/>
      <c r="R37" s="13"/>
      <c r="S37" s="13"/>
    </row>
    <row r="38" spans="1:19" ht="17.399999999999999" customHeight="1" thickBot="1" x14ac:dyDescent="0.3">
      <c r="A38" s="198"/>
      <c r="B38" s="203"/>
      <c r="C38" s="14" t="s">
        <v>52</v>
      </c>
      <c r="D38" s="12"/>
      <c r="E38" s="43">
        <v>4500</v>
      </c>
      <c r="F38" s="63"/>
      <c r="G38" s="52">
        <f t="shared" si="0"/>
        <v>0</v>
      </c>
      <c r="J38" s="220" t="s">
        <v>116</v>
      </c>
      <c r="K38" s="220"/>
      <c r="L38" s="220"/>
      <c r="M38" s="13"/>
      <c r="N38" s="168"/>
      <c r="O38" s="168"/>
      <c r="P38" s="168"/>
      <c r="Q38" s="13"/>
      <c r="R38" s="13"/>
      <c r="S38" s="13"/>
    </row>
    <row r="39" spans="1:19" ht="17.399999999999999" customHeight="1" x14ac:dyDescent="0.25">
      <c r="A39" s="198"/>
      <c r="B39" s="203"/>
      <c r="C39" s="14" t="s">
        <v>53</v>
      </c>
      <c r="D39" s="12"/>
      <c r="E39" s="43">
        <v>4500</v>
      </c>
      <c r="F39" s="63"/>
      <c r="G39" s="52">
        <f t="shared" si="0"/>
        <v>0</v>
      </c>
      <c r="J39" s="229" t="s">
        <v>240</v>
      </c>
      <c r="K39" s="230"/>
      <c r="L39" s="230"/>
      <c r="M39" s="32" t="s">
        <v>109</v>
      </c>
      <c r="N39" s="32" t="s">
        <v>85</v>
      </c>
      <c r="O39" s="32" t="s">
        <v>125</v>
      </c>
      <c r="P39" s="33" t="s">
        <v>110</v>
      </c>
      <c r="Q39" s="38"/>
      <c r="R39" s="38"/>
      <c r="S39" s="38"/>
    </row>
    <row r="40" spans="1:19" ht="17.399999999999999" customHeight="1" x14ac:dyDescent="0.25">
      <c r="A40" s="198"/>
      <c r="B40" s="203"/>
      <c r="C40" s="14" t="s">
        <v>58</v>
      </c>
      <c r="D40" s="12"/>
      <c r="E40" s="43">
        <v>4500</v>
      </c>
      <c r="F40" s="63"/>
      <c r="G40" s="52">
        <f t="shared" si="0"/>
        <v>0</v>
      </c>
      <c r="J40" s="225" t="s">
        <v>107</v>
      </c>
      <c r="K40" s="166"/>
      <c r="L40" s="166"/>
      <c r="M40" s="54">
        <v>20200</v>
      </c>
      <c r="N40" s="58"/>
      <c r="O40" s="58"/>
      <c r="P40" s="56">
        <f>M40*N40*O40</f>
        <v>0</v>
      </c>
      <c r="Q40" s="13"/>
      <c r="R40" s="13"/>
      <c r="S40" s="13"/>
    </row>
    <row r="41" spans="1:19" ht="17.399999999999999" customHeight="1" x14ac:dyDescent="0.25">
      <c r="A41" s="198"/>
      <c r="B41" s="203"/>
      <c r="C41" s="14" t="s">
        <v>59</v>
      </c>
      <c r="D41" s="12"/>
      <c r="E41" s="43">
        <v>4500</v>
      </c>
      <c r="F41" s="63"/>
      <c r="G41" s="52">
        <f t="shared" si="0"/>
        <v>0</v>
      </c>
      <c r="J41" s="225" t="s">
        <v>108</v>
      </c>
      <c r="K41" s="166"/>
      <c r="L41" s="166"/>
      <c r="M41" s="54">
        <v>3000</v>
      </c>
      <c r="N41" s="58"/>
      <c r="O41" s="58"/>
      <c r="P41" s="56">
        <f t="shared" ref="P41:P46" si="2">M41*N41*O41</f>
        <v>0</v>
      </c>
      <c r="Q41" s="38"/>
      <c r="R41" s="38"/>
      <c r="S41" s="38"/>
    </row>
    <row r="42" spans="1:19" ht="17.399999999999999" customHeight="1" x14ac:dyDescent="0.25">
      <c r="A42" s="198"/>
      <c r="B42" s="203"/>
      <c r="C42" s="14" t="s">
        <v>54</v>
      </c>
      <c r="D42" s="12"/>
      <c r="E42" s="43">
        <v>4500</v>
      </c>
      <c r="F42" s="63"/>
      <c r="G42" s="52">
        <f t="shared" si="0"/>
        <v>0</v>
      </c>
      <c r="J42" s="225" t="s">
        <v>111</v>
      </c>
      <c r="K42" s="166"/>
      <c r="L42" s="166"/>
      <c r="M42" s="54">
        <v>24600</v>
      </c>
      <c r="N42" s="58"/>
      <c r="O42" s="58"/>
      <c r="P42" s="56">
        <f t="shared" si="2"/>
        <v>0</v>
      </c>
    </row>
    <row r="43" spans="1:19" ht="17.399999999999999" customHeight="1" x14ac:dyDescent="0.25">
      <c r="A43" s="198"/>
      <c r="B43" s="203"/>
      <c r="C43" s="14" t="s">
        <v>55</v>
      </c>
      <c r="D43" s="12"/>
      <c r="E43" s="43">
        <v>4500</v>
      </c>
      <c r="F43" s="63"/>
      <c r="G43" s="52">
        <f t="shared" si="0"/>
        <v>0</v>
      </c>
      <c r="J43" s="225" t="s">
        <v>112</v>
      </c>
      <c r="K43" s="166"/>
      <c r="L43" s="166"/>
      <c r="M43" s="54">
        <v>3600</v>
      </c>
      <c r="N43" s="58"/>
      <c r="O43" s="58"/>
      <c r="P43" s="56">
        <f t="shared" si="2"/>
        <v>0</v>
      </c>
      <c r="Q43" s="38"/>
      <c r="R43" s="38"/>
      <c r="S43" s="38"/>
    </row>
    <row r="44" spans="1:19" ht="17.399999999999999" customHeight="1" x14ac:dyDescent="0.25">
      <c r="A44" s="198"/>
      <c r="B44" s="201"/>
      <c r="C44" s="14" t="s">
        <v>56</v>
      </c>
      <c r="D44" s="12"/>
      <c r="E44" s="43">
        <v>4500</v>
      </c>
      <c r="F44" s="63"/>
      <c r="G44" s="52">
        <f t="shared" si="0"/>
        <v>0</v>
      </c>
      <c r="J44" s="225" t="s">
        <v>113</v>
      </c>
      <c r="K44" s="166"/>
      <c r="L44" s="166"/>
      <c r="M44" s="54">
        <v>29000</v>
      </c>
      <c r="N44" s="58"/>
      <c r="O44" s="58"/>
      <c r="P44" s="56">
        <f t="shared" si="2"/>
        <v>0</v>
      </c>
    </row>
    <row r="45" spans="1:19" ht="17.399999999999999" customHeight="1" x14ac:dyDescent="0.25">
      <c r="A45" s="198"/>
      <c r="B45" s="179" t="s">
        <v>242</v>
      </c>
      <c r="C45" s="112" t="s">
        <v>243</v>
      </c>
      <c r="D45" s="12"/>
      <c r="E45" s="43">
        <v>4500</v>
      </c>
      <c r="F45" s="63"/>
      <c r="G45" s="52">
        <f t="shared" si="0"/>
        <v>0</v>
      </c>
      <c r="J45" s="223" t="s">
        <v>114</v>
      </c>
      <c r="K45" s="224"/>
      <c r="L45" s="224"/>
      <c r="M45" s="55">
        <v>4100</v>
      </c>
      <c r="N45" s="59"/>
      <c r="O45" s="59"/>
      <c r="P45" s="56">
        <f t="shared" si="2"/>
        <v>0</v>
      </c>
    </row>
    <row r="46" spans="1:19" ht="17.399999999999999" customHeight="1" thickBot="1" x14ac:dyDescent="0.3">
      <c r="A46" s="198"/>
      <c r="B46" s="180"/>
      <c r="C46" s="112" t="s">
        <v>244</v>
      </c>
      <c r="D46" s="12"/>
      <c r="E46" s="43">
        <v>3000</v>
      </c>
      <c r="F46" s="63"/>
      <c r="G46" s="52">
        <f t="shared" si="0"/>
        <v>0</v>
      </c>
      <c r="J46" s="223" t="s">
        <v>234</v>
      </c>
      <c r="K46" s="224"/>
      <c r="L46" s="224"/>
      <c r="M46" s="55">
        <v>25000</v>
      </c>
      <c r="N46" s="59"/>
      <c r="O46" s="59"/>
      <c r="P46" s="108">
        <f t="shared" si="2"/>
        <v>0</v>
      </c>
    </row>
    <row r="47" spans="1:19" ht="17.399999999999999" customHeight="1" thickBot="1" x14ac:dyDescent="0.3">
      <c r="A47" s="198"/>
      <c r="B47" s="181"/>
      <c r="C47" s="112" t="s">
        <v>245</v>
      </c>
      <c r="D47" s="12"/>
      <c r="E47" s="43">
        <v>4500</v>
      </c>
      <c r="F47" s="63"/>
      <c r="G47" s="52">
        <f t="shared" si="0"/>
        <v>0</v>
      </c>
      <c r="J47" s="226" t="s">
        <v>120</v>
      </c>
      <c r="K47" s="227"/>
      <c r="L47" s="227"/>
      <c r="M47" s="227"/>
      <c r="N47" s="228"/>
      <c r="O47" s="37"/>
      <c r="P47" s="57">
        <f>SUM(P40:P46)</f>
        <v>0</v>
      </c>
    </row>
    <row r="48" spans="1:19" ht="17.399999999999999" customHeight="1" x14ac:dyDescent="0.25">
      <c r="A48" s="198"/>
      <c r="B48" s="202" t="s">
        <v>228</v>
      </c>
      <c r="C48" s="14" t="s">
        <v>66</v>
      </c>
      <c r="D48" s="12"/>
      <c r="E48" s="43">
        <v>4500</v>
      </c>
      <c r="F48" s="63"/>
      <c r="G48" s="52">
        <f t="shared" si="0"/>
        <v>0</v>
      </c>
    </row>
    <row r="49" spans="1:16" ht="17.399999999999999" customHeight="1" thickBot="1" x14ac:dyDescent="0.3">
      <c r="A49" s="198"/>
      <c r="B49" s="203"/>
      <c r="C49" s="14" t="s">
        <v>60</v>
      </c>
      <c r="D49" s="12"/>
      <c r="E49" s="43">
        <v>6000</v>
      </c>
      <c r="F49" s="63"/>
      <c r="G49" s="52">
        <f t="shared" si="0"/>
        <v>0</v>
      </c>
      <c r="J49" s="220" t="s">
        <v>117</v>
      </c>
      <c r="K49" s="220"/>
      <c r="L49" s="220"/>
    </row>
    <row r="50" spans="1:16" ht="17.399999999999999" customHeight="1" x14ac:dyDescent="0.25">
      <c r="A50" s="198"/>
      <c r="B50" s="203"/>
      <c r="C50" s="14" t="s">
        <v>61</v>
      </c>
      <c r="D50" s="12"/>
      <c r="E50" s="43">
        <v>4500</v>
      </c>
      <c r="F50" s="63"/>
      <c r="G50" s="52">
        <f t="shared" si="0"/>
        <v>0</v>
      </c>
      <c r="J50" s="229" t="s">
        <v>240</v>
      </c>
      <c r="K50" s="230"/>
      <c r="L50" s="230"/>
      <c r="M50" s="110" t="s">
        <v>109</v>
      </c>
      <c r="N50" s="110" t="s">
        <v>216</v>
      </c>
      <c r="O50" s="231" t="s">
        <v>110</v>
      </c>
      <c r="P50" s="232"/>
    </row>
    <row r="51" spans="1:16" ht="17.399999999999999" customHeight="1" x14ac:dyDescent="0.25">
      <c r="A51" s="198"/>
      <c r="B51" s="203"/>
      <c r="C51" s="14" t="s">
        <v>62</v>
      </c>
      <c r="D51" s="12"/>
      <c r="E51" s="43">
        <v>4500</v>
      </c>
      <c r="F51" s="63"/>
      <c r="G51" s="52">
        <f t="shared" si="0"/>
        <v>0</v>
      </c>
      <c r="J51" s="189" t="s">
        <v>118</v>
      </c>
      <c r="K51" s="190"/>
      <c r="L51" s="191"/>
      <c r="M51" s="54">
        <v>12000</v>
      </c>
      <c r="N51" s="58"/>
      <c r="O51" s="192">
        <f>M51*N51</f>
        <v>0</v>
      </c>
      <c r="P51" s="193"/>
    </row>
    <row r="52" spans="1:16" ht="17.399999999999999" customHeight="1" x14ac:dyDescent="0.25">
      <c r="A52" s="198"/>
      <c r="B52" s="203"/>
      <c r="C52" s="14" t="s">
        <v>63</v>
      </c>
      <c r="D52" s="12"/>
      <c r="E52" s="43">
        <v>4500</v>
      </c>
      <c r="F52" s="63"/>
      <c r="G52" s="52">
        <f t="shared" si="0"/>
        <v>0</v>
      </c>
      <c r="J52" s="189" t="s">
        <v>202</v>
      </c>
      <c r="K52" s="190"/>
      <c r="L52" s="191"/>
      <c r="M52" s="54">
        <v>200</v>
      </c>
      <c r="N52" s="58"/>
      <c r="O52" s="192">
        <f t="shared" ref="O52:O64" si="3">M52*N52</f>
        <v>0</v>
      </c>
      <c r="P52" s="193"/>
    </row>
    <row r="53" spans="1:16" ht="17.399999999999999" customHeight="1" x14ac:dyDescent="0.25">
      <c r="A53" s="198"/>
      <c r="B53" s="203"/>
      <c r="C53" s="14" t="s">
        <v>64</v>
      </c>
      <c r="D53" s="12"/>
      <c r="E53" s="43">
        <v>4500</v>
      </c>
      <c r="F53" s="63"/>
      <c r="G53" s="52">
        <f t="shared" si="0"/>
        <v>0</v>
      </c>
      <c r="J53" s="189" t="s">
        <v>208</v>
      </c>
      <c r="K53" s="190"/>
      <c r="L53" s="191"/>
      <c r="M53" s="54">
        <v>500</v>
      </c>
      <c r="N53" s="58"/>
      <c r="O53" s="192">
        <f t="shared" si="3"/>
        <v>0</v>
      </c>
      <c r="P53" s="193"/>
    </row>
    <row r="54" spans="1:16" ht="17.399999999999999" customHeight="1" thickBot="1" x14ac:dyDescent="0.3">
      <c r="A54" s="199"/>
      <c r="B54" s="204"/>
      <c r="C54" s="27" t="s">
        <v>65</v>
      </c>
      <c r="D54" s="25"/>
      <c r="E54" s="44">
        <v>4500</v>
      </c>
      <c r="F54" s="61"/>
      <c r="G54" s="53">
        <f t="shared" si="0"/>
        <v>0</v>
      </c>
      <c r="J54" s="189" t="s">
        <v>211</v>
      </c>
      <c r="K54" s="190"/>
      <c r="L54" s="191"/>
      <c r="M54" s="54">
        <v>1000</v>
      </c>
      <c r="N54" s="58"/>
      <c r="O54" s="192">
        <f t="shared" si="3"/>
        <v>0</v>
      </c>
      <c r="P54" s="193"/>
    </row>
    <row r="55" spans="1:16" ht="17.399999999999999" customHeight="1" x14ac:dyDescent="0.25">
      <c r="A55" s="205" t="s">
        <v>68</v>
      </c>
      <c r="B55" s="208" t="s">
        <v>33</v>
      </c>
      <c r="C55" s="26" t="s">
        <v>195</v>
      </c>
      <c r="D55" s="103"/>
      <c r="E55" s="42">
        <v>4500</v>
      </c>
      <c r="F55" s="62"/>
      <c r="G55" s="51">
        <f t="shared" si="0"/>
        <v>0</v>
      </c>
      <c r="J55" s="189" t="s">
        <v>206</v>
      </c>
      <c r="K55" s="190"/>
      <c r="L55" s="191"/>
      <c r="M55" s="54">
        <v>3000</v>
      </c>
      <c r="N55" s="58"/>
      <c r="O55" s="192">
        <f t="shared" si="3"/>
        <v>0</v>
      </c>
      <c r="P55" s="193"/>
    </row>
    <row r="56" spans="1:16" ht="17.399999999999999" customHeight="1" x14ac:dyDescent="0.25">
      <c r="A56" s="206"/>
      <c r="B56" s="125"/>
      <c r="C56" s="14" t="s">
        <v>188</v>
      </c>
      <c r="D56" s="104"/>
      <c r="E56" s="85">
        <v>6000</v>
      </c>
      <c r="F56" s="60"/>
      <c r="G56" s="52">
        <f t="shared" si="0"/>
        <v>0</v>
      </c>
      <c r="J56" s="189" t="s">
        <v>207</v>
      </c>
      <c r="K56" s="190"/>
      <c r="L56" s="191"/>
      <c r="M56" s="54">
        <v>2000</v>
      </c>
      <c r="N56" s="58"/>
      <c r="O56" s="192">
        <f t="shared" si="3"/>
        <v>0</v>
      </c>
      <c r="P56" s="193"/>
    </row>
    <row r="57" spans="1:16" ht="17.399999999999999" customHeight="1" x14ac:dyDescent="0.25">
      <c r="A57" s="206"/>
      <c r="B57" s="125"/>
      <c r="C57" s="92" t="s">
        <v>219</v>
      </c>
      <c r="D57" s="91"/>
      <c r="E57" s="43">
        <v>1500</v>
      </c>
      <c r="F57" s="60"/>
      <c r="G57" s="52">
        <f t="shared" si="0"/>
        <v>0</v>
      </c>
      <c r="J57" s="267" t="s">
        <v>210</v>
      </c>
      <c r="K57" s="268"/>
      <c r="L57" s="269"/>
      <c r="M57" s="54">
        <v>4000</v>
      </c>
      <c r="N57" s="58"/>
      <c r="O57" s="192">
        <f t="shared" si="3"/>
        <v>0</v>
      </c>
      <c r="P57" s="193"/>
    </row>
    <row r="58" spans="1:16" ht="17.399999999999999" customHeight="1" x14ac:dyDescent="0.25">
      <c r="A58" s="206"/>
      <c r="B58" s="125"/>
      <c r="C58" s="92" t="s">
        <v>220</v>
      </c>
      <c r="D58" s="30"/>
      <c r="E58" s="43">
        <v>3000</v>
      </c>
      <c r="F58" s="63"/>
      <c r="G58" s="52">
        <f t="shared" si="0"/>
        <v>0</v>
      </c>
      <c r="J58" s="267" t="s">
        <v>214</v>
      </c>
      <c r="K58" s="268"/>
      <c r="L58" s="269"/>
      <c r="M58" s="54">
        <v>3000</v>
      </c>
      <c r="N58" s="58"/>
      <c r="O58" s="192">
        <f t="shared" si="3"/>
        <v>0</v>
      </c>
      <c r="P58" s="193"/>
    </row>
    <row r="59" spans="1:16" ht="17.399999999999999" customHeight="1" x14ac:dyDescent="0.25">
      <c r="A59" s="206"/>
      <c r="B59" s="126"/>
      <c r="C59" s="14" t="s">
        <v>199</v>
      </c>
      <c r="D59" s="30"/>
      <c r="E59" s="43">
        <v>3000</v>
      </c>
      <c r="F59" s="63"/>
      <c r="G59" s="52">
        <f t="shared" si="0"/>
        <v>0</v>
      </c>
      <c r="J59" s="267" t="s">
        <v>232</v>
      </c>
      <c r="K59" s="268"/>
      <c r="L59" s="269"/>
      <c r="M59" s="54">
        <v>3000</v>
      </c>
      <c r="N59" s="58"/>
      <c r="O59" s="192">
        <f t="shared" si="3"/>
        <v>0</v>
      </c>
      <c r="P59" s="193"/>
    </row>
    <row r="60" spans="1:16" ht="17.399999999999999" customHeight="1" x14ac:dyDescent="0.25">
      <c r="A60" s="206"/>
      <c r="B60" s="124" t="s">
        <v>224</v>
      </c>
      <c r="C60" s="87" t="s">
        <v>195</v>
      </c>
      <c r="D60" s="30"/>
      <c r="E60" s="43">
        <v>3000</v>
      </c>
      <c r="F60" s="63"/>
      <c r="G60" s="52">
        <f t="shared" si="0"/>
        <v>0</v>
      </c>
      <c r="J60" s="267" t="s">
        <v>213</v>
      </c>
      <c r="K60" s="268"/>
      <c r="L60" s="269"/>
      <c r="M60" s="54">
        <v>1000</v>
      </c>
      <c r="N60" s="58"/>
      <c r="O60" s="192">
        <f t="shared" si="3"/>
        <v>0</v>
      </c>
      <c r="P60" s="193"/>
    </row>
    <row r="61" spans="1:16" ht="17.399999999999999" customHeight="1" x14ac:dyDescent="0.25">
      <c r="A61" s="206"/>
      <c r="B61" s="125"/>
      <c r="C61" s="14" t="s">
        <v>189</v>
      </c>
      <c r="D61" s="104"/>
      <c r="E61" s="85">
        <v>4500</v>
      </c>
      <c r="F61" s="63"/>
      <c r="G61" s="52">
        <f t="shared" si="0"/>
        <v>0</v>
      </c>
      <c r="J61" s="267" t="s">
        <v>215</v>
      </c>
      <c r="K61" s="268"/>
      <c r="L61" s="269"/>
      <c r="M61" s="54">
        <v>1000</v>
      </c>
      <c r="N61" s="58"/>
      <c r="O61" s="192">
        <f t="shared" si="3"/>
        <v>0</v>
      </c>
      <c r="P61" s="193"/>
    </row>
    <row r="62" spans="1:16" ht="17.399999999999999" customHeight="1" x14ac:dyDescent="0.25">
      <c r="A62" s="206"/>
      <c r="B62" s="125"/>
      <c r="C62" s="14" t="s">
        <v>190</v>
      </c>
      <c r="D62" s="104"/>
      <c r="E62" s="85">
        <v>4500</v>
      </c>
      <c r="F62" s="63"/>
      <c r="G62" s="52">
        <f t="shared" si="0"/>
        <v>0</v>
      </c>
      <c r="J62" s="189" t="s">
        <v>247</v>
      </c>
      <c r="K62" s="190"/>
      <c r="L62" s="191"/>
      <c r="M62" s="54">
        <v>200000</v>
      </c>
      <c r="N62" s="58"/>
      <c r="O62" s="192">
        <f t="shared" si="3"/>
        <v>0</v>
      </c>
      <c r="P62" s="193"/>
    </row>
    <row r="63" spans="1:16" ht="17.399999999999999" customHeight="1" x14ac:dyDescent="0.25">
      <c r="A63" s="206"/>
      <c r="B63" s="125"/>
      <c r="C63" s="14" t="s">
        <v>191</v>
      </c>
      <c r="D63" s="104"/>
      <c r="E63" s="85">
        <v>4500</v>
      </c>
      <c r="F63" s="63"/>
      <c r="G63" s="52">
        <f t="shared" si="0"/>
        <v>0</v>
      </c>
      <c r="J63" s="225" t="s">
        <v>241</v>
      </c>
      <c r="K63" s="166"/>
      <c r="L63" s="166"/>
      <c r="M63" s="54">
        <v>200000</v>
      </c>
      <c r="N63" s="58"/>
      <c r="O63" s="192">
        <f t="shared" si="3"/>
        <v>0</v>
      </c>
      <c r="P63" s="193"/>
    </row>
    <row r="64" spans="1:16" ht="17.399999999999999" customHeight="1" x14ac:dyDescent="0.25">
      <c r="A64" s="206"/>
      <c r="B64" s="125"/>
      <c r="C64" s="14" t="s">
        <v>192</v>
      </c>
      <c r="D64" s="104"/>
      <c r="E64" s="43">
        <v>4500</v>
      </c>
      <c r="F64" s="63"/>
      <c r="G64" s="52">
        <f t="shared" si="0"/>
        <v>0</v>
      </c>
      <c r="J64" s="189" t="s">
        <v>203</v>
      </c>
      <c r="K64" s="190"/>
      <c r="L64" s="191"/>
      <c r="M64" s="54">
        <v>1000</v>
      </c>
      <c r="N64" s="58"/>
      <c r="O64" s="192">
        <f t="shared" si="3"/>
        <v>0</v>
      </c>
      <c r="P64" s="193"/>
    </row>
    <row r="65" spans="1:16" ht="17.399999999999999" customHeight="1" x14ac:dyDescent="0.25">
      <c r="A65" s="206"/>
      <c r="B65" s="125"/>
      <c r="C65" s="14" t="s">
        <v>193</v>
      </c>
      <c r="D65" s="104"/>
      <c r="E65" s="85">
        <v>4500</v>
      </c>
      <c r="F65" s="63"/>
      <c r="G65" s="52">
        <f t="shared" si="0"/>
        <v>0</v>
      </c>
      <c r="J65" s="189" t="s">
        <v>204</v>
      </c>
      <c r="K65" s="190"/>
      <c r="L65" s="191"/>
      <c r="M65" s="54">
        <v>2000</v>
      </c>
      <c r="N65" s="58"/>
      <c r="O65" s="265">
        <f t="shared" ref="O65:O67" si="4">M65*N65</f>
        <v>0</v>
      </c>
      <c r="P65" s="266"/>
    </row>
    <row r="66" spans="1:16" ht="17.399999999999999" customHeight="1" thickBot="1" x14ac:dyDescent="0.3">
      <c r="A66" s="207"/>
      <c r="B66" s="209"/>
      <c r="C66" s="27" t="s">
        <v>194</v>
      </c>
      <c r="D66" s="104"/>
      <c r="E66" s="48">
        <v>4500</v>
      </c>
      <c r="F66" s="63"/>
      <c r="G66" s="53">
        <f t="shared" si="0"/>
        <v>0</v>
      </c>
      <c r="J66" s="225" t="s">
        <v>205</v>
      </c>
      <c r="K66" s="166"/>
      <c r="L66" s="166"/>
      <c r="M66" s="54">
        <v>1000</v>
      </c>
      <c r="N66" s="58"/>
      <c r="O66" s="265">
        <f t="shared" si="4"/>
        <v>0</v>
      </c>
      <c r="P66" s="266"/>
    </row>
    <row r="67" spans="1:16" ht="17.399999999999999" customHeight="1" x14ac:dyDescent="0.25">
      <c r="A67" s="182" t="s">
        <v>70</v>
      </c>
      <c r="B67" s="183"/>
      <c r="C67" s="183"/>
      <c r="D67" s="88" t="s">
        <v>89</v>
      </c>
      <c r="E67" s="47">
        <v>800000</v>
      </c>
      <c r="F67" s="64"/>
      <c r="G67" s="51">
        <f t="shared" si="0"/>
        <v>0</v>
      </c>
      <c r="J67" s="189" t="s">
        <v>246</v>
      </c>
      <c r="K67" s="190"/>
      <c r="L67" s="191"/>
      <c r="M67" s="54">
        <v>2400</v>
      </c>
      <c r="N67" s="58"/>
      <c r="O67" s="265">
        <f t="shared" si="4"/>
        <v>0</v>
      </c>
      <c r="P67" s="266"/>
    </row>
    <row r="68" spans="1:16" ht="17.399999999999999" customHeight="1" thickBot="1" x14ac:dyDescent="0.3">
      <c r="A68" s="184"/>
      <c r="B68" s="185"/>
      <c r="C68" s="185"/>
      <c r="D68" s="111" t="s">
        <v>87</v>
      </c>
      <c r="E68" s="48">
        <v>70000</v>
      </c>
      <c r="F68" s="66"/>
      <c r="G68" s="53">
        <f t="shared" si="0"/>
        <v>0</v>
      </c>
      <c r="J68" s="189" t="s">
        <v>212</v>
      </c>
      <c r="K68" s="190"/>
      <c r="L68" s="191"/>
      <c r="M68" s="54">
        <v>500</v>
      </c>
      <c r="N68" s="58"/>
      <c r="O68" s="265">
        <f t="shared" ref="O68:O69" si="5">M68*N68</f>
        <v>0</v>
      </c>
      <c r="P68" s="266"/>
    </row>
    <row r="69" spans="1:16" ht="17.399999999999999" customHeight="1" thickBot="1" x14ac:dyDescent="0.3">
      <c r="A69" s="186" t="s">
        <v>88</v>
      </c>
      <c r="B69" s="187"/>
      <c r="C69" s="188"/>
      <c r="D69" s="31" t="s">
        <v>89</v>
      </c>
      <c r="E69" s="49">
        <v>300000</v>
      </c>
      <c r="F69" s="49"/>
      <c r="G69" s="94">
        <f t="shared" si="0"/>
        <v>0</v>
      </c>
      <c r="J69" s="189" t="s">
        <v>249</v>
      </c>
      <c r="K69" s="190"/>
      <c r="L69" s="191"/>
      <c r="M69" s="54">
        <v>1000</v>
      </c>
      <c r="N69" s="58"/>
      <c r="O69" s="265">
        <f t="shared" si="5"/>
        <v>0</v>
      </c>
      <c r="P69" s="266"/>
    </row>
    <row r="70" spans="1:16" ht="17.399999999999999" customHeight="1" thickBot="1" x14ac:dyDescent="0.3">
      <c r="A70" s="186" t="s">
        <v>90</v>
      </c>
      <c r="B70" s="187"/>
      <c r="C70" s="188"/>
      <c r="D70" s="71" t="s">
        <v>170</v>
      </c>
      <c r="E70" s="49"/>
      <c r="F70" s="49"/>
      <c r="G70" s="94">
        <f t="shared" si="0"/>
        <v>0</v>
      </c>
      <c r="J70" s="225"/>
      <c r="K70" s="166"/>
      <c r="L70" s="166"/>
      <c r="M70" s="54"/>
      <c r="N70" s="58"/>
      <c r="O70" s="265">
        <f t="shared" ref="O70" si="6">M70*N70</f>
        <v>0</v>
      </c>
      <c r="P70" s="266"/>
    </row>
    <row r="71" spans="1:16" ht="17.399999999999999" customHeight="1" thickBot="1" x14ac:dyDescent="0.3">
      <c r="A71" s="3"/>
      <c r="B71" s="3"/>
      <c r="C71" s="73"/>
      <c r="D71" s="19"/>
      <c r="E71" s="20"/>
      <c r="F71" s="20"/>
      <c r="J71" s="273" t="s">
        <v>121</v>
      </c>
      <c r="K71" s="274"/>
      <c r="L71" s="274"/>
      <c r="M71" s="274"/>
      <c r="N71" s="274"/>
      <c r="O71" s="271">
        <f>SUM(O51:P70)</f>
        <v>0</v>
      </c>
      <c r="P71" s="272"/>
    </row>
    <row r="72" spans="1:16" ht="17.399999999999999" customHeight="1" thickBot="1" x14ac:dyDescent="0.3">
      <c r="A72" s="270" t="s">
        <v>122</v>
      </c>
      <c r="B72" s="220"/>
      <c r="C72" s="220"/>
      <c r="D72" s="2"/>
      <c r="E72" s="2"/>
      <c r="F72" s="2"/>
      <c r="G72" s="7"/>
      <c r="J72" s="277" t="s">
        <v>209</v>
      </c>
      <c r="K72" s="277"/>
      <c r="L72" s="277"/>
      <c r="M72" s="277"/>
      <c r="N72" s="277"/>
      <c r="O72" s="277"/>
      <c r="P72" s="277"/>
    </row>
    <row r="73" spans="1:16" ht="17.399999999999999" customHeight="1" x14ac:dyDescent="0.25">
      <c r="A73" s="261" t="s">
        <v>1</v>
      </c>
      <c r="B73" s="263" t="s">
        <v>32</v>
      </c>
      <c r="C73" s="233" t="s">
        <v>2</v>
      </c>
      <c r="D73" s="258" t="s">
        <v>67</v>
      </c>
      <c r="E73" s="259"/>
      <c r="F73" s="259"/>
      <c r="G73" s="260"/>
      <c r="J73" s="276"/>
      <c r="K73" s="276"/>
      <c r="L73" s="276"/>
      <c r="M73" s="276"/>
      <c r="N73" s="276"/>
      <c r="O73" s="276"/>
      <c r="P73" s="276"/>
    </row>
    <row r="74" spans="1:16" ht="34.799999999999997" customHeight="1" thickBot="1" x14ac:dyDescent="0.3">
      <c r="A74" s="262"/>
      <c r="B74" s="264"/>
      <c r="C74" s="234"/>
      <c r="D74" s="34" t="s">
        <v>86</v>
      </c>
      <c r="E74" s="34" t="s">
        <v>126</v>
      </c>
      <c r="F74" s="34" t="s">
        <v>85</v>
      </c>
      <c r="G74" s="35" t="s">
        <v>123</v>
      </c>
    </row>
    <row r="75" spans="1:16" ht="17.399999999999999" customHeight="1" x14ac:dyDescent="0.25">
      <c r="A75" s="197" t="s">
        <v>28</v>
      </c>
      <c r="B75" s="200" t="s">
        <v>225</v>
      </c>
      <c r="C75" s="22" t="s">
        <v>6</v>
      </c>
      <c r="D75" s="23"/>
      <c r="E75" s="40">
        <v>17000</v>
      </c>
      <c r="F75" s="62"/>
      <c r="G75" s="51">
        <f>E75*F75</f>
        <v>0</v>
      </c>
    </row>
    <row r="76" spans="1:16" ht="17.399999999999999" customHeight="1" thickBot="1" x14ac:dyDescent="0.3">
      <c r="A76" s="199"/>
      <c r="B76" s="204"/>
      <c r="C76" s="24" t="s">
        <v>8</v>
      </c>
      <c r="D76" s="25"/>
      <c r="E76" s="39">
        <v>6000</v>
      </c>
      <c r="F76" s="61"/>
      <c r="G76" s="95">
        <f t="shared" ref="G76:G139" si="7">E76*F76</f>
        <v>0</v>
      </c>
    </row>
    <row r="77" spans="1:16" ht="17.399999999999999" customHeight="1" x14ac:dyDescent="0.25">
      <c r="A77" s="197" t="s">
        <v>29</v>
      </c>
      <c r="B77" s="200" t="s">
        <v>226</v>
      </c>
      <c r="C77" s="22" t="s">
        <v>9</v>
      </c>
      <c r="D77" s="23"/>
      <c r="E77" s="40">
        <v>4500</v>
      </c>
      <c r="F77" s="62"/>
      <c r="G77" s="51">
        <f t="shared" si="7"/>
        <v>0</v>
      </c>
    </row>
    <row r="78" spans="1:16" ht="17.399999999999999" customHeight="1" x14ac:dyDescent="0.25">
      <c r="A78" s="198"/>
      <c r="B78" s="203"/>
      <c r="C78" s="11" t="s">
        <v>221</v>
      </c>
      <c r="D78" s="12"/>
      <c r="E78" s="41">
        <v>4500</v>
      </c>
      <c r="F78" s="63"/>
      <c r="G78" s="50">
        <f t="shared" si="7"/>
        <v>0</v>
      </c>
    </row>
    <row r="79" spans="1:16" ht="17.399999999999999" customHeight="1" x14ac:dyDescent="0.25">
      <c r="A79" s="198"/>
      <c r="B79" s="201"/>
      <c r="C79" s="11" t="s">
        <v>222</v>
      </c>
      <c r="D79" s="12"/>
      <c r="E79" s="41">
        <v>9000</v>
      </c>
      <c r="F79" s="63"/>
      <c r="G79" s="50">
        <f t="shared" si="7"/>
        <v>0</v>
      </c>
    </row>
    <row r="80" spans="1:16" ht="17.399999999999999" customHeight="1" x14ac:dyDescent="0.25">
      <c r="A80" s="198"/>
      <c r="B80" s="202" t="s">
        <v>225</v>
      </c>
      <c r="C80" s="11" t="s">
        <v>11</v>
      </c>
      <c r="D80" s="12"/>
      <c r="E80" s="41">
        <v>4500</v>
      </c>
      <c r="F80" s="63"/>
      <c r="G80" s="50">
        <f t="shared" si="7"/>
        <v>0</v>
      </c>
    </row>
    <row r="81" spans="1:7" ht="17.399999999999999" customHeight="1" x14ac:dyDescent="0.25">
      <c r="A81" s="198"/>
      <c r="B81" s="203"/>
      <c r="C81" s="11" t="s">
        <v>12</v>
      </c>
      <c r="D81" s="12"/>
      <c r="E81" s="41">
        <v>4500</v>
      </c>
      <c r="F81" s="63"/>
      <c r="G81" s="50">
        <f t="shared" si="7"/>
        <v>0</v>
      </c>
    </row>
    <row r="82" spans="1:7" ht="17.399999999999999" customHeight="1" x14ac:dyDescent="0.25">
      <c r="A82" s="198"/>
      <c r="B82" s="203"/>
      <c r="C82" s="11" t="s">
        <v>13</v>
      </c>
      <c r="D82" s="12"/>
      <c r="E82" s="41">
        <v>4000</v>
      </c>
      <c r="F82" s="63"/>
      <c r="G82" s="50">
        <f t="shared" si="7"/>
        <v>0</v>
      </c>
    </row>
    <row r="83" spans="1:7" ht="17.399999999999999" customHeight="1" x14ac:dyDescent="0.25">
      <c r="A83" s="198"/>
      <c r="B83" s="201"/>
      <c r="C83" s="11" t="s">
        <v>14</v>
      </c>
      <c r="D83" s="12"/>
      <c r="E83" s="41">
        <v>1500</v>
      </c>
      <c r="F83" s="63"/>
      <c r="G83" s="50">
        <f t="shared" si="7"/>
        <v>0</v>
      </c>
    </row>
    <row r="84" spans="1:7" ht="17.399999999999999" customHeight="1" x14ac:dyDescent="0.25">
      <c r="A84" s="198"/>
      <c r="B84" s="202" t="s">
        <v>227</v>
      </c>
      <c r="C84" s="11" t="s">
        <v>201</v>
      </c>
      <c r="D84" s="12"/>
      <c r="E84" s="41">
        <v>4500</v>
      </c>
      <c r="F84" s="63"/>
      <c r="G84" s="50">
        <f t="shared" si="7"/>
        <v>0</v>
      </c>
    </row>
    <row r="85" spans="1:7" ht="17.399999999999999" customHeight="1" x14ac:dyDescent="0.25">
      <c r="A85" s="198"/>
      <c r="B85" s="203"/>
      <c r="C85" s="11" t="s">
        <v>223</v>
      </c>
      <c r="D85" s="12"/>
      <c r="E85" s="41">
        <v>9000</v>
      </c>
      <c r="F85" s="63"/>
      <c r="G85" s="50">
        <f t="shared" si="7"/>
        <v>0</v>
      </c>
    </row>
    <row r="86" spans="1:7" ht="17.399999999999999" customHeight="1" x14ac:dyDescent="0.25">
      <c r="A86" s="198"/>
      <c r="B86" s="201"/>
      <c r="C86" s="11" t="s">
        <v>15</v>
      </c>
      <c r="D86" s="12"/>
      <c r="E86" s="41">
        <v>1500</v>
      </c>
      <c r="F86" s="63"/>
      <c r="G86" s="50">
        <f t="shared" si="7"/>
        <v>0</v>
      </c>
    </row>
    <row r="87" spans="1:7" ht="17.399999999999999" customHeight="1" x14ac:dyDescent="0.25">
      <c r="A87" s="198"/>
      <c r="B87" s="202" t="s">
        <v>228</v>
      </c>
      <c r="C87" s="11" t="s">
        <v>16</v>
      </c>
      <c r="D87" s="12"/>
      <c r="E87" s="41">
        <v>3000</v>
      </c>
      <c r="F87" s="63"/>
      <c r="G87" s="50">
        <f t="shared" si="7"/>
        <v>0</v>
      </c>
    </row>
    <row r="88" spans="1:7" ht="17.399999999999999" customHeight="1" x14ac:dyDescent="0.25">
      <c r="A88" s="198"/>
      <c r="B88" s="203"/>
      <c r="C88" s="11" t="s">
        <v>17</v>
      </c>
      <c r="D88" s="12"/>
      <c r="E88" s="41">
        <v>3000</v>
      </c>
      <c r="F88" s="63"/>
      <c r="G88" s="50">
        <f t="shared" si="7"/>
        <v>0</v>
      </c>
    </row>
    <row r="89" spans="1:7" ht="17.399999999999999" customHeight="1" x14ac:dyDescent="0.25">
      <c r="A89" s="198"/>
      <c r="B89" s="203"/>
      <c r="C89" s="11" t="s">
        <v>127</v>
      </c>
      <c r="D89" s="12"/>
      <c r="E89" s="41">
        <v>4500</v>
      </c>
      <c r="F89" s="63"/>
      <c r="G89" s="50">
        <f t="shared" si="7"/>
        <v>0</v>
      </c>
    </row>
    <row r="90" spans="1:7" ht="17.399999999999999" customHeight="1" x14ac:dyDescent="0.25">
      <c r="A90" s="198"/>
      <c r="B90" s="203"/>
      <c r="C90" s="11" t="s">
        <v>18</v>
      </c>
      <c r="D90" s="12"/>
      <c r="E90" s="41">
        <v>4500</v>
      </c>
      <c r="F90" s="63"/>
      <c r="G90" s="50">
        <f t="shared" si="7"/>
        <v>0</v>
      </c>
    </row>
    <row r="91" spans="1:7" ht="17.399999999999999" customHeight="1" x14ac:dyDescent="0.25">
      <c r="A91" s="198"/>
      <c r="B91" s="201"/>
      <c r="C91" s="11" t="s">
        <v>19</v>
      </c>
      <c r="D91" s="12"/>
      <c r="E91" s="41">
        <v>1500</v>
      </c>
      <c r="F91" s="63"/>
      <c r="G91" s="50">
        <f t="shared" si="7"/>
        <v>0</v>
      </c>
    </row>
    <row r="92" spans="1:7" ht="17.399999999999999" customHeight="1" x14ac:dyDescent="0.25">
      <c r="A92" s="198"/>
      <c r="B92" s="202" t="s">
        <v>229</v>
      </c>
      <c r="C92" s="11" t="s">
        <v>20</v>
      </c>
      <c r="D92" s="12"/>
      <c r="E92" s="41">
        <v>6000</v>
      </c>
      <c r="F92" s="63"/>
      <c r="G92" s="50">
        <f t="shared" si="7"/>
        <v>0</v>
      </c>
    </row>
    <row r="93" spans="1:7" ht="17.399999999999999" customHeight="1" x14ac:dyDescent="0.25">
      <c r="A93" s="198"/>
      <c r="B93" s="203"/>
      <c r="C93" s="11" t="s">
        <v>21</v>
      </c>
      <c r="D93" s="12"/>
      <c r="E93" s="41">
        <v>6000</v>
      </c>
      <c r="F93" s="63"/>
      <c r="G93" s="50">
        <f t="shared" si="7"/>
        <v>0</v>
      </c>
    </row>
    <row r="94" spans="1:7" ht="17.399999999999999" customHeight="1" x14ac:dyDescent="0.25">
      <c r="A94" s="198"/>
      <c r="B94" s="201"/>
      <c r="C94" s="11" t="s">
        <v>22</v>
      </c>
      <c r="D94" s="12"/>
      <c r="E94" s="41">
        <v>1500</v>
      </c>
      <c r="F94" s="63"/>
      <c r="G94" s="50">
        <f t="shared" si="7"/>
        <v>0</v>
      </c>
    </row>
    <row r="95" spans="1:7" ht="17.399999999999999" customHeight="1" x14ac:dyDescent="0.25">
      <c r="A95" s="198"/>
      <c r="B95" s="202" t="s">
        <v>230</v>
      </c>
      <c r="C95" s="11" t="s">
        <v>23</v>
      </c>
      <c r="D95" s="12"/>
      <c r="E95" s="41">
        <v>4500</v>
      </c>
      <c r="F95" s="63"/>
      <c r="G95" s="50">
        <f t="shared" si="7"/>
        <v>0</v>
      </c>
    </row>
    <row r="96" spans="1:7" ht="17.399999999999999" customHeight="1" x14ac:dyDescent="0.25">
      <c r="A96" s="198"/>
      <c r="B96" s="201"/>
      <c r="C96" s="11" t="s">
        <v>24</v>
      </c>
      <c r="D96" s="12"/>
      <c r="E96" s="41">
        <v>3000</v>
      </c>
      <c r="F96" s="63"/>
      <c r="G96" s="50">
        <f t="shared" si="7"/>
        <v>0</v>
      </c>
    </row>
    <row r="97" spans="1:7" ht="17.399999999999999" customHeight="1" x14ac:dyDescent="0.25">
      <c r="A97" s="198"/>
      <c r="B97" s="202" t="s">
        <v>231</v>
      </c>
      <c r="C97" s="11" t="s">
        <v>25</v>
      </c>
      <c r="D97" s="12"/>
      <c r="E97" s="41">
        <v>3000</v>
      </c>
      <c r="F97" s="63"/>
      <c r="G97" s="50">
        <f t="shared" si="7"/>
        <v>0</v>
      </c>
    </row>
    <row r="98" spans="1:7" ht="17.399999999999999" customHeight="1" x14ac:dyDescent="0.25">
      <c r="A98" s="198"/>
      <c r="B98" s="203"/>
      <c r="C98" s="11" t="s">
        <v>26</v>
      </c>
      <c r="D98" s="12"/>
      <c r="E98" s="41">
        <v>4500</v>
      </c>
      <c r="F98" s="63"/>
      <c r="G98" s="50">
        <f t="shared" si="7"/>
        <v>0</v>
      </c>
    </row>
    <row r="99" spans="1:7" ht="17.399999999999999" customHeight="1" thickBot="1" x14ac:dyDescent="0.3">
      <c r="A99" s="199"/>
      <c r="B99" s="204"/>
      <c r="C99" s="24" t="s">
        <v>27</v>
      </c>
      <c r="D99" s="25"/>
      <c r="E99" s="39">
        <v>1500</v>
      </c>
      <c r="F99" s="61"/>
      <c r="G99" s="95">
        <f t="shared" si="7"/>
        <v>0</v>
      </c>
    </row>
    <row r="100" spans="1:7" ht="17.399999999999999" customHeight="1" x14ac:dyDescent="0.25">
      <c r="A100" s="194" t="s">
        <v>30</v>
      </c>
      <c r="B100" s="183" t="s">
        <v>227</v>
      </c>
      <c r="C100" s="26" t="s">
        <v>200</v>
      </c>
      <c r="D100" s="23"/>
      <c r="E100" s="42">
        <v>9000</v>
      </c>
      <c r="F100" s="64"/>
      <c r="G100" s="51">
        <f t="shared" si="7"/>
        <v>0</v>
      </c>
    </row>
    <row r="101" spans="1:7" ht="17.399999999999999" customHeight="1" x14ac:dyDescent="0.25">
      <c r="A101" s="195"/>
      <c r="B101" s="137"/>
      <c r="C101" s="14" t="s">
        <v>48</v>
      </c>
      <c r="D101" s="12"/>
      <c r="E101" s="43">
        <v>3000</v>
      </c>
      <c r="F101" s="65"/>
      <c r="G101" s="50">
        <f t="shared" si="7"/>
        <v>0</v>
      </c>
    </row>
    <row r="102" spans="1:7" ht="17.399999999999999" customHeight="1" thickBot="1" x14ac:dyDescent="0.3">
      <c r="A102" s="196"/>
      <c r="B102" s="185"/>
      <c r="C102" s="27" t="s">
        <v>49</v>
      </c>
      <c r="D102" s="25"/>
      <c r="E102" s="44">
        <v>3000</v>
      </c>
      <c r="F102" s="66"/>
      <c r="G102" s="95">
        <f t="shared" si="7"/>
        <v>0</v>
      </c>
    </row>
    <row r="103" spans="1:7" ht="17.399999999999999" customHeight="1" x14ac:dyDescent="0.25">
      <c r="A103" s="197" t="s">
        <v>31</v>
      </c>
      <c r="B103" s="200" t="s">
        <v>226</v>
      </c>
      <c r="C103" s="26" t="s">
        <v>186</v>
      </c>
      <c r="D103" s="28"/>
      <c r="E103" s="45">
        <v>17000</v>
      </c>
      <c r="F103" s="62"/>
      <c r="G103" s="51">
        <f t="shared" si="7"/>
        <v>0</v>
      </c>
    </row>
    <row r="104" spans="1:7" ht="17.399999999999999" customHeight="1" x14ac:dyDescent="0.25">
      <c r="A104" s="198"/>
      <c r="B104" s="201"/>
      <c r="C104" s="14" t="s">
        <v>187</v>
      </c>
      <c r="D104" s="21"/>
      <c r="E104" s="46">
        <v>6000</v>
      </c>
      <c r="F104" s="63"/>
      <c r="G104" s="50">
        <f t="shared" si="7"/>
        <v>0</v>
      </c>
    </row>
    <row r="105" spans="1:7" ht="17.399999999999999" customHeight="1" x14ac:dyDescent="0.25">
      <c r="A105" s="198"/>
      <c r="B105" s="202" t="s">
        <v>225</v>
      </c>
      <c r="C105" s="14" t="s">
        <v>57</v>
      </c>
      <c r="D105" s="12"/>
      <c r="E105" s="43">
        <v>4500</v>
      </c>
      <c r="F105" s="63"/>
      <c r="G105" s="50">
        <f t="shared" si="7"/>
        <v>0</v>
      </c>
    </row>
    <row r="106" spans="1:7" ht="17.399999999999999" customHeight="1" x14ac:dyDescent="0.25">
      <c r="A106" s="198"/>
      <c r="B106" s="203"/>
      <c r="C106" s="14" t="s">
        <v>51</v>
      </c>
      <c r="D106" s="12"/>
      <c r="E106" s="43">
        <v>4500</v>
      </c>
      <c r="F106" s="63"/>
      <c r="G106" s="50">
        <f t="shared" si="7"/>
        <v>0</v>
      </c>
    </row>
    <row r="107" spans="1:7" ht="17.399999999999999" customHeight="1" x14ac:dyDescent="0.25">
      <c r="A107" s="198"/>
      <c r="B107" s="203"/>
      <c r="C107" s="14" t="s">
        <v>52</v>
      </c>
      <c r="D107" s="12"/>
      <c r="E107" s="43">
        <v>4500</v>
      </c>
      <c r="F107" s="63"/>
      <c r="G107" s="50">
        <f t="shared" si="7"/>
        <v>0</v>
      </c>
    </row>
    <row r="108" spans="1:7" ht="17.399999999999999" customHeight="1" x14ac:dyDescent="0.25">
      <c r="A108" s="198"/>
      <c r="B108" s="203"/>
      <c r="C108" s="14" t="s">
        <v>53</v>
      </c>
      <c r="D108" s="12"/>
      <c r="E108" s="43">
        <v>4500</v>
      </c>
      <c r="F108" s="63"/>
      <c r="G108" s="50">
        <f t="shared" si="7"/>
        <v>0</v>
      </c>
    </row>
    <row r="109" spans="1:7" ht="17.399999999999999" customHeight="1" x14ac:dyDescent="0.25">
      <c r="A109" s="198"/>
      <c r="B109" s="203"/>
      <c r="C109" s="14" t="s">
        <v>58</v>
      </c>
      <c r="D109" s="12"/>
      <c r="E109" s="43">
        <v>4500</v>
      </c>
      <c r="F109" s="63"/>
      <c r="G109" s="50">
        <f t="shared" si="7"/>
        <v>0</v>
      </c>
    </row>
    <row r="110" spans="1:7" ht="17.399999999999999" customHeight="1" x14ac:dyDescent="0.25">
      <c r="A110" s="198"/>
      <c r="B110" s="203"/>
      <c r="C110" s="14" t="s">
        <v>59</v>
      </c>
      <c r="D110" s="12"/>
      <c r="E110" s="43">
        <v>4500</v>
      </c>
      <c r="F110" s="63"/>
      <c r="G110" s="50">
        <f t="shared" si="7"/>
        <v>0</v>
      </c>
    </row>
    <row r="111" spans="1:7" ht="17.399999999999999" customHeight="1" x14ac:dyDescent="0.25">
      <c r="A111" s="198"/>
      <c r="B111" s="203"/>
      <c r="C111" s="14" t="s">
        <v>54</v>
      </c>
      <c r="D111" s="12"/>
      <c r="E111" s="43">
        <v>4500</v>
      </c>
      <c r="F111" s="63"/>
      <c r="G111" s="50">
        <f t="shared" si="7"/>
        <v>0</v>
      </c>
    </row>
    <row r="112" spans="1:7" ht="17.399999999999999" customHeight="1" x14ac:dyDescent="0.25">
      <c r="A112" s="198"/>
      <c r="B112" s="203"/>
      <c r="C112" s="14" t="s">
        <v>55</v>
      </c>
      <c r="D112" s="12"/>
      <c r="E112" s="43">
        <v>4500</v>
      </c>
      <c r="F112" s="63"/>
      <c r="G112" s="50">
        <f t="shared" si="7"/>
        <v>0</v>
      </c>
    </row>
    <row r="113" spans="1:7" ht="17.399999999999999" customHeight="1" x14ac:dyDescent="0.25">
      <c r="A113" s="198"/>
      <c r="B113" s="201"/>
      <c r="C113" s="14" t="s">
        <v>56</v>
      </c>
      <c r="D113" s="12"/>
      <c r="E113" s="43">
        <v>4500</v>
      </c>
      <c r="F113" s="63"/>
      <c r="G113" s="50">
        <f t="shared" si="7"/>
        <v>0</v>
      </c>
    </row>
    <row r="114" spans="1:7" ht="17.399999999999999" customHeight="1" x14ac:dyDescent="0.25">
      <c r="A114" s="198"/>
      <c r="B114" s="179" t="s">
        <v>227</v>
      </c>
      <c r="C114" s="112" t="s">
        <v>243</v>
      </c>
      <c r="D114" s="12"/>
      <c r="E114" s="43">
        <v>4500</v>
      </c>
      <c r="F114" s="63"/>
      <c r="G114" s="52">
        <f t="shared" si="7"/>
        <v>0</v>
      </c>
    </row>
    <row r="115" spans="1:7" ht="17.399999999999999" customHeight="1" x14ac:dyDescent="0.25">
      <c r="A115" s="198"/>
      <c r="B115" s="180"/>
      <c r="C115" s="112" t="s">
        <v>244</v>
      </c>
      <c r="D115" s="12"/>
      <c r="E115" s="43">
        <v>3000</v>
      </c>
      <c r="F115" s="63"/>
      <c r="G115" s="52">
        <f t="shared" si="7"/>
        <v>0</v>
      </c>
    </row>
    <row r="116" spans="1:7" ht="17.399999999999999" customHeight="1" x14ac:dyDescent="0.25">
      <c r="A116" s="198"/>
      <c r="B116" s="181"/>
      <c r="C116" s="112" t="s">
        <v>245</v>
      </c>
      <c r="D116" s="12"/>
      <c r="E116" s="43">
        <v>4500</v>
      </c>
      <c r="F116" s="63"/>
      <c r="G116" s="52">
        <f t="shared" si="7"/>
        <v>0</v>
      </c>
    </row>
    <row r="117" spans="1:7" ht="17.399999999999999" customHeight="1" x14ac:dyDescent="0.25">
      <c r="A117" s="198"/>
      <c r="B117" s="202" t="s">
        <v>228</v>
      </c>
      <c r="C117" s="14" t="s">
        <v>66</v>
      </c>
      <c r="D117" s="12"/>
      <c r="E117" s="43">
        <v>4500</v>
      </c>
      <c r="F117" s="63"/>
      <c r="G117" s="50">
        <f t="shared" si="7"/>
        <v>0</v>
      </c>
    </row>
    <row r="118" spans="1:7" ht="17.399999999999999" customHeight="1" x14ac:dyDescent="0.25">
      <c r="A118" s="198"/>
      <c r="B118" s="203"/>
      <c r="C118" s="14" t="s">
        <v>60</v>
      </c>
      <c r="D118" s="12"/>
      <c r="E118" s="43">
        <v>6000</v>
      </c>
      <c r="F118" s="63"/>
      <c r="G118" s="50">
        <f t="shared" si="7"/>
        <v>0</v>
      </c>
    </row>
    <row r="119" spans="1:7" ht="17.399999999999999" customHeight="1" x14ac:dyDescent="0.25">
      <c r="A119" s="198"/>
      <c r="B119" s="203"/>
      <c r="C119" s="14" t="s">
        <v>61</v>
      </c>
      <c r="D119" s="12"/>
      <c r="E119" s="43">
        <v>4500</v>
      </c>
      <c r="F119" s="63"/>
      <c r="G119" s="50">
        <f t="shared" si="7"/>
        <v>0</v>
      </c>
    </row>
    <row r="120" spans="1:7" ht="17.399999999999999" customHeight="1" x14ac:dyDescent="0.25">
      <c r="A120" s="198"/>
      <c r="B120" s="203"/>
      <c r="C120" s="14" t="s">
        <v>62</v>
      </c>
      <c r="D120" s="12"/>
      <c r="E120" s="43">
        <v>4500</v>
      </c>
      <c r="F120" s="63"/>
      <c r="G120" s="50">
        <f t="shared" si="7"/>
        <v>0</v>
      </c>
    </row>
    <row r="121" spans="1:7" ht="17.399999999999999" customHeight="1" x14ac:dyDescent="0.25">
      <c r="A121" s="198"/>
      <c r="B121" s="203"/>
      <c r="C121" s="14" t="s">
        <v>63</v>
      </c>
      <c r="D121" s="12"/>
      <c r="E121" s="43">
        <v>4500</v>
      </c>
      <c r="F121" s="63"/>
      <c r="G121" s="50">
        <f t="shared" si="7"/>
        <v>0</v>
      </c>
    </row>
    <row r="122" spans="1:7" ht="17.399999999999999" customHeight="1" x14ac:dyDescent="0.25">
      <c r="A122" s="198"/>
      <c r="B122" s="203"/>
      <c r="C122" s="14" t="s">
        <v>64</v>
      </c>
      <c r="D122" s="12"/>
      <c r="E122" s="43">
        <v>4500</v>
      </c>
      <c r="F122" s="63"/>
      <c r="G122" s="50">
        <f t="shared" si="7"/>
        <v>0</v>
      </c>
    </row>
    <row r="123" spans="1:7" ht="17.399999999999999" customHeight="1" thickBot="1" x14ac:dyDescent="0.3">
      <c r="A123" s="199"/>
      <c r="B123" s="204"/>
      <c r="C123" s="27" t="s">
        <v>65</v>
      </c>
      <c r="D123" s="25"/>
      <c r="E123" s="44">
        <v>4500</v>
      </c>
      <c r="F123" s="61"/>
      <c r="G123" s="95">
        <f t="shared" si="7"/>
        <v>0</v>
      </c>
    </row>
    <row r="124" spans="1:7" ht="17.399999999999999" customHeight="1" x14ac:dyDescent="0.25">
      <c r="A124" s="205" t="s">
        <v>68</v>
      </c>
      <c r="B124" s="208" t="s">
        <v>226</v>
      </c>
      <c r="C124" s="26" t="s">
        <v>195</v>
      </c>
      <c r="D124" s="29"/>
      <c r="E124" s="42">
        <v>4500</v>
      </c>
      <c r="F124" s="62"/>
      <c r="G124" s="51">
        <f t="shared" si="7"/>
        <v>0</v>
      </c>
    </row>
    <row r="125" spans="1:7" ht="17.399999999999999" customHeight="1" x14ac:dyDescent="0.25">
      <c r="A125" s="206"/>
      <c r="B125" s="125"/>
      <c r="C125" s="14" t="s">
        <v>188</v>
      </c>
      <c r="D125" s="91"/>
      <c r="E125" s="85">
        <v>6000</v>
      </c>
      <c r="F125" s="60"/>
      <c r="G125" s="50">
        <f t="shared" si="7"/>
        <v>0</v>
      </c>
    </row>
    <row r="126" spans="1:7" ht="17.399999999999999" customHeight="1" x14ac:dyDescent="0.25">
      <c r="A126" s="206"/>
      <c r="B126" s="125"/>
      <c r="C126" s="92" t="s">
        <v>219</v>
      </c>
      <c r="D126" s="91"/>
      <c r="E126" s="43">
        <v>1500</v>
      </c>
      <c r="F126" s="60"/>
      <c r="G126" s="50">
        <f t="shared" si="7"/>
        <v>0</v>
      </c>
    </row>
    <row r="127" spans="1:7" ht="17.399999999999999" customHeight="1" x14ac:dyDescent="0.25">
      <c r="A127" s="206"/>
      <c r="B127" s="125"/>
      <c r="C127" s="92" t="s">
        <v>220</v>
      </c>
      <c r="D127" s="30"/>
      <c r="E127" s="43">
        <v>3000</v>
      </c>
      <c r="F127" s="63"/>
      <c r="G127" s="50">
        <f t="shared" si="7"/>
        <v>0</v>
      </c>
    </row>
    <row r="128" spans="1:7" ht="17.399999999999999" customHeight="1" x14ac:dyDescent="0.25">
      <c r="A128" s="206"/>
      <c r="B128" s="126"/>
      <c r="C128" s="14" t="s">
        <v>199</v>
      </c>
      <c r="D128" s="30"/>
      <c r="E128" s="43">
        <v>3000</v>
      </c>
      <c r="F128" s="63"/>
      <c r="G128" s="50">
        <f t="shared" si="7"/>
        <v>0</v>
      </c>
    </row>
    <row r="129" spans="1:7" ht="17.399999999999999" customHeight="1" x14ac:dyDescent="0.25">
      <c r="A129" s="206"/>
      <c r="B129" s="124" t="s">
        <v>233</v>
      </c>
      <c r="C129" s="87" t="s">
        <v>195</v>
      </c>
      <c r="D129" s="30"/>
      <c r="E129" s="43">
        <v>3000</v>
      </c>
      <c r="F129" s="63"/>
      <c r="G129" s="50">
        <f t="shared" si="7"/>
        <v>0</v>
      </c>
    </row>
    <row r="130" spans="1:7" ht="17.399999999999999" customHeight="1" x14ac:dyDescent="0.25">
      <c r="A130" s="206"/>
      <c r="B130" s="125"/>
      <c r="C130" s="14" t="s">
        <v>189</v>
      </c>
      <c r="D130" s="91"/>
      <c r="E130" s="85">
        <v>4500</v>
      </c>
      <c r="F130" s="63"/>
      <c r="G130" s="50">
        <f t="shared" si="7"/>
        <v>0</v>
      </c>
    </row>
    <row r="131" spans="1:7" ht="17.399999999999999" customHeight="1" x14ac:dyDescent="0.25">
      <c r="A131" s="206"/>
      <c r="B131" s="125"/>
      <c r="C131" s="14" t="s">
        <v>190</v>
      </c>
      <c r="D131" s="91"/>
      <c r="E131" s="85">
        <v>4500</v>
      </c>
      <c r="F131" s="63"/>
      <c r="G131" s="50">
        <f t="shared" si="7"/>
        <v>0</v>
      </c>
    </row>
    <row r="132" spans="1:7" ht="17.399999999999999" customHeight="1" x14ac:dyDescent="0.25">
      <c r="A132" s="206"/>
      <c r="B132" s="125"/>
      <c r="C132" s="14" t="s">
        <v>191</v>
      </c>
      <c r="D132" s="91"/>
      <c r="E132" s="85">
        <v>4500</v>
      </c>
      <c r="F132" s="63"/>
      <c r="G132" s="50">
        <f t="shared" si="7"/>
        <v>0</v>
      </c>
    </row>
    <row r="133" spans="1:7" ht="17.399999999999999" customHeight="1" x14ac:dyDescent="0.25">
      <c r="A133" s="206"/>
      <c r="B133" s="125"/>
      <c r="C133" s="14" t="s">
        <v>192</v>
      </c>
      <c r="D133" s="91"/>
      <c r="E133" s="43">
        <v>4500</v>
      </c>
      <c r="F133" s="63"/>
      <c r="G133" s="50">
        <f t="shared" si="7"/>
        <v>0</v>
      </c>
    </row>
    <row r="134" spans="1:7" ht="17.399999999999999" customHeight="1" x14ac:dyDescent="0.25">
      <c r="A134" s="206"/>
      <c r="B134" s="125"/>
      <c r="C134" s="14" t="s">
        <v>193</v>
      </c>
      <c r="D134" s="91"/>
      <c r="E134" s="85">
        <v>4500</v>
      </c>
      <c r="F134" s="63"/>
      <c r="G134" s="50">
        <f t="shared" si="7"/>
        <v>0</v>
      </c>
    </row>
    <row r="135" spans="1:7" ht="17.399999999999999" customHeight="1" thickBot="1" x14ac:dyDescent="0.3">
      <c r="A135" s="207"/>
      <c r="B135" s="209"/>
      <c r="C135" s="27" t="s">
        <v>194</v>
      </c>
      <c r="D135" s="93"/>
      <c r="E135" s="48">
        <v>4500</v>
      </c>
      <c r="F135" s="61"/>
      <c r="G135" s="95">
        <f t="shared" si="7"/>
        <v>0</v>
      </c>
    </row>
    <row r="136" spans="1:7" ht="17.399999999999999" customHeight="1" x14ac:dyDescent="0.25">
      <c r="A136" s="182" t="s">
        <v>70</v>
      </c>
      <c r="B136" s="183"/>
      <c r="C136" s="183"/>
      <c r="D136" s="88" t="s">
        <v>89</v>
      </c>
      <c r="E136" s="47">
        <v>800000</v>
      </c>
      <c r="F136" s="64"/>
      <c r="G136" s="51">
        <f t="shared" si="7"/>
        <v>0</v>
      </c>
    </row>
    <row r="137" spans="1:7" ht="17.399999999999999" customHeight="1" thickBot="1" x14ac:dyDescent="0.3">
      <c r="A137" s="184"/>
      <c r="B137" s="185"/>
      <c r="C137" s="185"/>
      <c r="D137" s="89" t="s">
        <v>87</v>
      </c>
      <c r="E137" s="48">
        <v>70000</v>
      </c>
      <c r="F137" s="66"/>
      <c r="G137" s="95">
        <f t="shared" si="7"/>
        <v>0</v>
      </c>
    </row>
    <row r="138" spans="1:7" ht="17.399999999999999" customHeight="1" thickBot="1" x14ac:dyDescent="0.3">
      <c r="A138" s="186" t="s">
        <v>88</v>
      </c>
      <c r="B138" s="187"/>
      <c r="C138" s="188"/>
      <c r="D138" s="31" t="s">
        <v>89</v>
      </c>
      <c r="E138" s="49">
        <v>300000</v>
      </c>
      <c r="F138" s="49"/>
      <c r="G138" s="94">
        <f t="shared" si="7"/>
        <v>0</v>
      </c>
    </row>
    <row r="139" spans="1:7" ht="17.399999999999999" customHeight="1" thickBot="1" x14ac:dyDescent="0.3">
      <c r="A139" s="186" t="s">
        <v>90</v>
      </c>
      <c r="B139" s="187"/>
      <c r="C139" s="188"/>
      <c r="D139" s="71" t="s">
        <v>170</v>
      </c>
      <c r="E139" s="49"/>
      <c r="F139" s="49"/>
      <c r="G139" s="94">
        <f t="shared" si="7"/>
        <v>0</v>
      </c>
    </row>
  </sheetData>
  <mergeCells count="172">
    <mergeCell ref="N21:O21"/>
    <mergeCell ref="N22:O22"/>
    <mergeCell ref="N23:O23"/>
    <mergeCell ref="N24:O24"/>
    <mergeCell ref="N25:O25"/>
    <mergeCell ref="J41:L41"/>
    <mergeCell ref="J42:L42"/>
    <mergeCell ref="J31:L31"/>
    <mergeCell ref="N8:O8"/>
    <mergeCell ref="N9:O9"/>
    <mergeCell ref="N10:O10"/>
    <mergeCell ref="N11:O11"/>
    <mergeCell ref="N12:O12"/>
    <mergeCell ref="N13:O13"/>
    <mergeCell ref="N15:O15"/>
    <mergeCell ref="N17:O17"/>
    <mergeCell ref="N18:O18"/>
    <mergeCell ref="N6:O6"/>
    <mergeCell ref="N7:O7"/>
    <mergeCell ref="J73:P73"/>
    <mergeCell ref="O63:P63"/>
    <mergeCell ref="J56:L56"/>
    <mergeCell ref="O56:P56"/>
    <mergeCell ref="J72:P72"/>
    <mergeCell ref="J57:L57"/>
    <mergeCell ref="O57:P57"/>
    <mergeCell ref="J61:L61"/>
    <mergeCell ref="O61:P61"/>
    <mergeCell ref="J60:L60"/>
    <mergeCell ref="O60:P60"/>
    <mergeCell ref="J64:L64"/>
    <mergeCell ref="O64:P64"/>
    <mergeCell ref="J52:L52"/>
    <mergeCell ref="J39:L39"/>
    <mergeCell ref="J40:L40"/>
    <mergeCell ref="J27:L27"/>
    <mergeCell ref="J29:L29"/>
    <mergeCell ref="N27:P27"/>
    <mergeCell ref="N26:P26"/>
    <mergeCell ref="J53:L53"/>
    <mergeCell ref="J54:L54"/>
    <mergeCell ref="A70:C70"/>
    <mergeCell ref="B75:B76"/>
    <mergeCell ref="J67:L67"/>
    <mergeCell ref="O67:P67"/>
    <mergeCell ref="J68:L68"/>
    <mergeCell ref="O68:P68"/>
    <mergeCell ref="O58:P58"/>
    <mergeCell ref="J58:L58"/>
    <mergeCell ref="B55:B59"/>
    <mergeCell ref="B60:B66"/>
    <mergeCell ref="A55:A66"/>
    <mergeCell ref="A73:A74"/>
    <mergeCell ref="B73:B74"/>
    <mergeCell ref="C73:C74"/>
    <mergeCell ref="D73:G73"/>
    <mergeCell ref="A75:A76"/>
    <mergeCell ref="A72:C72"/>
    <mergeCell ref="O70:P70"/>
    <mergeCell ref="O71:P71"/>
    <mergeCell ref="J71:N71"/>
    <mergeCell ref="J70:L70"/>
    <mergeCell ref="J59:L59"/>
    <mergeCell ref="O59:P59"/>
    <mergeCell ref="J63:L63"/>
    <mergeCell ref="A1:M1"/>
    <mergeCell ref="O53:P53"/>
    <mergeCell ref="O54:P54"/>
    <mergeCell ref="O55:P55"/>
    <mergeCell ref="O65:P65"/>
    <mergeCell ref="O66:P66"/>
    <mergeCell ref="O69:P69"/>
    <mergeCell ref="J36:N36"/>
    <mergeCell ref="J55:L55"/>
    <mergeCell ref="J65:L65"/>
    <mergeCell ref="J66:L66"/>
    <mergeCell ref="J69:L69"/>
    <mergeCell ref="J43:L43"/>
    <mergeCell ref="J44:L44"/>
    <mergeCell ref="J45:L45"/>
    <mergeCell ref="B31:B33"/>
    <mergeCell ref="B28:B30"/>
    <mergeCell ref="A34:A54"/>
    <mergeCell ref="B34:B35"/>
    <mergeCell ref="B36:B44"/>
    <mergeCell ref="B48:B54"/>
    <mergeCell ref="J33:L33"/>
    <mergeCell ref="J28:L28"/>
    <mergeCell ref="J49:L49"/>
    <mergeCell ref="A3:C3"/>
    <mergeCell ref="I6:I11"/>
    <mergeCell ref="I12:I17"/>
    <mergeCell ref="I18:I19"/>
    <mergeCell ref="I20:I21"/>
    <mergeCell ref="J22:K23"/>
    <mergeCell ref="L22:M23"/>
    <mergeCell ref="L14:M15"/>
    <mergeCell ref="L16:M17"/>
    <mergeCell ref="J16:K17"/>
    <mergeCell ref="J18:K19"/>
    <mergeCell ref="J20:K21"/>
    <mergeCell ref="L18:M19"/>
    <mergeCell ref="L20:M21"/>
    <mergeCell ref="J8:K9"/>
    <mergeCell ref="D4:G4"/>
    <mergeCell ref="A6:A7"/>
    <mergeCell ref="B6:B7"/>
    <mergeCell ref="B8:B10"/>
    <mergeCell ref="B11:B14"/>
    <mergeCell ref="B15:B17"/>
    <mergeCell ref="B18:B22"/>
    <mergeCell ref="A4:A5"/>
    <mergeCell ref="B4:B5"/>
    <mergeCell ref="C4:C5"/>
    <mergeCell ref="L8:M9"/>
    <mergeCell ref="J10:K11"/>
    <mergeCell ref="L10:M11"/>
    <mergeCell ref="J12:K13"/>
    <mergeCell ref="L12:M13"/>
    <mergeCell ref="J6:K7"/>
    <mergeCell ref="L6:M7"/>
    <mergeCell ref="A8:A30"/>
    <mergeCell ref="J14:K15"/>
    <mergeCell ref="J30:L30"/>
    <mergeCell ref="A69:C69"/>
    <mergeCell ref="J24:K25"/>
    <mergeCell ref="L24:M25"/>
    <mergeCell ref="I22:I23"/>
    <mergeCell ref="B23:B25"/>
    <mergeCell ref="B26:B27"/>
    <mergeCell ref="J38:L38"/>
    <mergeCell ref="N14:O14"/>
    <mergeCell ref="N16:O16"/>
    <mergeCell ref="A31:A33"/>
    <mergeCell ref="J35:L35"/>
    <mergeCell ref="B45:B47"/>
    <mergeCell ref="J46:L46"/>
    <mergeCell ref="J32:L32"/>
    <mergeCell ref="J47:N47"/>
    <mergeCell ref="N38:P38"/>
    <mergeCell ref="J34:L34"/>
    <mergeCell ref="J50:L50"/>
    <mergeCell ref="O50:P50"/>
    <mergeCell ref="O51:P51"/>
    <mergeCell ref="O52:P52"/>
    <mergeCell ref="J51:L51"/>
    <mergeCell ref="N19:O19"/>
    <mergeCell ref="N20:O20"/>
    <mergeCell ref="B114:B116"/>
    <mergeCell ref="A136:C137"/>
    <mergeCell ref="A138:C138"/>
    <mergeCell ref="A139:C139"/>
    <mergeCell ref="J62:L62"/>
    <mergeCell ref="O62:P62"/>
    <mergeCell ref="A100:A102"/>
    <mergeCell ref="B100:B102"/>
    <mergeCell ref="A103:A123"/>
    <mergeCell ref="B103:B104"/>
    <mergeCell ref="B105:B113"/>
    <mergeCell ref="B117:B123"/>
    <mergeCell ref="A124:A135"/>
    <mergeCell ref="B124:B128"/>
    <mergeCell ref="B129:B135"/>
    <mergeCell ref="A77:A99"/>
    <mergeCell ref="B77:B79"/>
    <mergeCell ref="B80:B83"/>
    <mergeCell ref="B84:B86"/>
    <mergeCell ref="B87:B91"/>
    <mergeCell ref="B92:B94"/>
    <mergeCell ref="B95:B96"/>
    <mergeCell ref="B97:B99"/>
    <mergeCell ref="A67:C68"/>
  </mergeCells>
  <phoneticPr fontId="1"/>
  <pageMargins left="0.70866141732283472" right="0.70866141732283472" top="0.15748031496062992" bottom="0.15748031496062992" header="0.31496062992125984" footer="0.31496062992125984"/>
  <pageSetup paperSize="8"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料金表</vt:lpstr>
      <vt:lpstr>試験利用例</vt:lpstr>
      <vt:lpstr>施設管理料</vt:lpstr>
      <vt:lpstr>計算表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真藤 英喜</dc:creator>
  <cp:lastModifiedBy>山本 政也</cp:lastModifiedBy>
  <cp:lastPrinted>2024-02-22T03:46:17Z</cp:lastPrinted>
  <dcterms:created xsi:type="dcterms:W3CDTF">2022-06-08T02:51:03Z</dcterms:created>
  <dcterms:modified xsi:type="dcterms:W3CDTF">2024-03-06T07:43:33Z</dcterms:modified>
</cp:coreProperties>
</file>